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60" windowHeight="7680" activeTab="0"/>
  </bookViews>
  <sheets>
    <sheet name="PL 1 vốn 2024" sheetId="1" r:id="rId1"/>
  </sheets>
  <definedNames/>
  <calcPr fullCalcOnLoad="1"/>
</workbook>
</file>

<file path=xl/sharedStrings.xml><?xml version="1.0" encoding="utf-8"?>
<sst xmlns="http://schemas.openxmlformats.org/spreadsheetml/2006/main" count="270" uniqueCount="107">
  <si>
    <t>Chương trình, dự án</t>
  </si>
  <si>
    <t>Tổng số</t>
  </si>
  <si>
    <t>I</t>
  </si>
  <si>
    <t>Sở Lao động - Thương binh và Xã hội</t>
  </si>
  <si>
    <t>Thị xã Vĩnh Châu</t>
  </si>
  <si>
    <t xml:space="preserve">Huyện Mỹ Xuyên </t>
  </si>
  <si>
    <t>Huyện Mỹ Tú</t>
  </si>
  <si>
    <t>Huyện Kế Sách</t>
  </si>
  <si>
    <t>Huyện Cù Lao Dung</t>
  </si>
  <si>
    <t>Huyện Trần Đề</t>
  </si>
  <si>
    <t>Sở Thông tin và Truyền thông</t>
  </si>
  <si>
    <t>Huyện Thạnh Trị</t>
  </si>
  <si>
    <t>II</t>
  </si>
  <si>
    <t>Sở Nông nghiệp và Phát triển nông thôn</t>
  </si>
  <si>
    <t>Thị xã Ngã Năm</t>
  </si>
  <si>
    <t>Huyện Châu Thành</t>
  </si>
  <si>
    <t>Tiểu dự án 1: Hỗ trợ đầu tư cơ sở hạ tầng các xã đặc biệt khó khăn vùng bãi ngang ven biển và hải đảo</t>
  </si>
  <si>
    <t xml:space="preserve">Dự án 2. Đa dạng hóa sinh kế, phát triển mô hình giảm nghèo </t>
  </si>
  <si>
    <t>Thành phố Sóc Trăng</t>
  </si>
  <si>
    <t>Huyện Long Phú</t>
  </si>
  <si>
    <t xml:space="preserve">Dự án 3. Hỗ trợ phát triển sản xuất, cải thiện dinh dưỡng </t>
  </si>
  <si>
    <t>Dự án 4.  Phát triển giáo dục nghề nghiệp, việc làm bền vững</t>
  </si>
  <si>
    <t>Tiểu dự án 3. Hỗ trợ việc làm bền vững</t>
  </si>
  <si>
    <t>Dự án 6. Truyền thông và giảm nghèo về thông tin</t>
  </si>
  <si>
    <t>Tiểu dự án 1. Phát triển giáo dục nghề nghiệp vùng nghèo, vùng khó khăn</t>
  </si>
  <si>
    <t>Tiểu dự án 1. Nâng cao năng lực thực hiện Chương trình</t>
  </si>
  <si>
    <t>Tiểu dự án 2. Giám sát, đánh giá</t>
  </si>
  <si>
    <t>1.1</t>
  </si>
  <si>
    <t>III</t>
  </si>
  <si>
    <t>IV</t>
  </si>
  <si>
    <t>1.2</t>
  </si>
  <si>
    <t>1.3</t>
  </si>
  <si>
    <t>1.4</t>
  </si>
  <si>
    <t>1.5</t>
  </si>
  <si>
    <t>1.6</t>
  </si>
  <si>
    <t>1.7</t>
  </si>
  <si>
    <t>1.8</t>
  </si>
  <si>
    <t>1.9</t>
  </si>
  <si>
    <t>1.10</t>
  </si>
  <si>
    <t>1.11</t>
  </si>
  <si>
    <t>V</t>
  </si>
  <si>
    <t>VI</t>
  </si>
  <si>
    <t>2.1</t>
  </si>
  <si>
    <t>2.2</t>
  </si>
  <si>
    <t>Dự án 7. Nâng cao năng lực và giám sát đánh giá</t>
  </si>
  <si>
    <t>2.3</t>
  </si>
  <si>
    <t>2.4</t>
  </si>
  <si>
    <t>2.5</t>
  </si>
  <si>
    <t>2.6</t>
  </si>
  <si>
    <t>2.7</t>
  </si>
  <si>
    <t>2.8</t>
  </si>
  <si>
    <t>2.9</t>
  </si>
  <si>
    <t>2.10</t>
  </si>
  <si>
    <t>2.11</t>
  </si>
  <si>
    <t>2.12</t>
  </si>
  <si>
    <t>2.13</t>
  </si>
  <si>
    <t>1.12</t>
  </si>
  <si>
    <t>3.3</t>
  </si>
  <si>
    <t>3.1</t>
  </si>
  <si>
    <t>3.2</t>
  </si>
  <si>
    <t>3.4</t>
  </si>
  <si>
    <t>3.5</t>
  </si>
  <si>
    <t>3.6</t>
  </si>
  <si>
    <t>3.7</t>
  </si>
  <si>
    <t>3.8</t>
  </si>
  <si>
    <t>3.9</t>
  </si>
  <si>
    <t>3.10</t>
  </si>
  <si>
    <t>3.11</t>
  </si>
  <si>
    <t>3.12</t>
  </si>
  <si>
    <t>Dự án 1. Hỗ trợ đầu tư phát triển hạ tầng kinh tế - xã hội các huyện nghèo, các xã đặc biệt khó khăn vùng bãi ngang, ven biển và hải đảo</t>
  </si>
  <si>
    <t>Tiểu dự án 1. Hỗ trợ phát triển sản xuất trong lĩnh vực nông nghiệp</t>
  </si>
  <si>
    <t>Tiểu dự án 2. Cải thiện dinh dưỡng</t>
  </si>
  <si>
    <t>Sở Y tế</t>
  </si>
  <si>
    <t>Huyện Mỹ Xuyên</t>
  </si>
  <si>
    <t>Tiểu dự án 2. Hỗ trợ người lao động đi làm việc ở nước ngoài theo hợp đồng</t>
  </si>
  <si>
    <t>Tiểu dự án 1. Giảm nghèo về thông tin</t>
  </si>
  <si>
    <t>Tiểu dự án 2. Truyền thông về giảm nghèo</t>
  </si>
  <si>
    <t>Đơn vị tính: Triệu đồng</t>
  </si>
  <si>
    <t>Hỗ trợ duy tu và bảo dưỡng các công trình phục vụ dân sinh, sản xuất, thiết yếu trên địa bàn các xã đặc biệt khó khăn vùng bãi ngang, ven biển và hải đảo (huyện Kế Sách)</t>
  </si>
  <si>
    <t>Phụ lục</t>
  </si>
  <si>
    <t>Điều chỉnh tăng từ Tiểu dự án 1 của Dự án 4 và Tiểu dự án 1 của Dự án 6, do các nội dung về đào tạo nghề và giảm nghèo về thông tin không còn đủ đối tượng để triển khai dự án</t>
  </si>
  <si>
    <t>Điều chỉnh tăng từ Tiểu dự án 1 của Dự án 4 và Tiểu dự án 2 của Dự án 7, do các nội dung đào tạo nghề và giám sát, đánh giá không còn đủ đối tượng và nội dung để triển khai dự án</t>
  </si>
  <si>
    <t>Điều chỉnh tăng từ Tiểu dự án 1 của Dự án 4, do các nội dung đào tạo nghề không còn đủ đối tượng và nội dung để triển khai dự án</t>
  </si>
  <si>
    <t xml:space="preserve">Điều chỉnh giảm do đơn vị thị xã Ngã Năm không còn đủ đối tượng triển khai dự án </t>
  </si>
  <si>
    <t xml:space="preserve">Điều chỉnh giảm do đơn vị huyện Mỹ Tú không còn đủ đối tượng triển khai dự án </t>
  </si>
  <si>
    <t xml:space="preserve">Điều chỉnh giảm do đơn vị huyện Cù Lao Dung không còn đủ đối tượng triển khai dự án </t>
  </si>
  <si>
    <t xml:space="preserve">Điều chỉnh giảm do đơn vị thị xã Ngã Năm không còn nội dung triển khai dự án </t>
  </si>
  <si>
    <t xml:space="preserve">Điều chỉnh giảm do đơn vị huyện Mỹ Tú không còn nội dung triển khai dự án </t>
  </si>
  <si>
    <t xml:space="preserve">Điều chỉnh giảm do đơn vị huyện Mỹ Tú không còn đủ nội dung triển khai dự án </t>
  </si>
  <si>
    <t>Điều chỉnh tăng từ Tiều dự án 3 của dự án 4</t>
  </si>
  <si>
    <t>Stt</t>
  </si>
  <si>
    <t xml:space="preserve">Ghi chú </t>
  </si>
  <si>
    <t>Nguồn vốn sự nghiệp đã phân bổ tại Nghị quyết số 101/NQ-HĐND ngày 07/12/2023 của HĐND tỉnh</t>
  </si>
  <si>
    <t xml:space="preserve">Điều chỉnh phân bổ vốn ngân sách nhà nước năm 2024 (vốn sự nghiệp) 
thực hiện Chương trình mục tiêu quốc gia giảm nghèo bền vững </t>
  </si>
  <si>
    <t xml:space="preserve">Ngân sách trung ương </t>
  </si>
  <si>
    <t xml:space="preserve">Ngân sách tỉnh </t>
  </si>
  <si>
    <t xml:space="preserve">Điều chỉnh tăng, giảm (-) vốn </t>
  </si>
  <si>
    <r>
      <rPr>
        <b/>
        <sz val="12"/>
        <color indexed="8"/>
        <rFont val="Times New Roman"/>
        <family val="1"/>
      </rPr>
      <t>*Ghi chú:</t>
    </r>
    <r>
      <rPr>
        <sz val="12"/>
        <color indexed="8"/>
        <rFont val="Times New Roman"/>
        <family val="1"/>
      </rPr>
      <t xml:space="preserve"> Ngân sách cấp huyện đối ứng theo quy định, đảm bảo tối thiểu 10% ngân sách trung ương. </t>
    </r>
  </si>
  <si>
    <t>-</t>
  </si>
  <si>
    <t xml:space="preserve">Điều chỉnh giảm do đơn vị thành phố Sóc Trăng không còn đủ đối tượng triển khai dự án </t>
  </si>
  <si>
    <t xml:space="preserve">Điều chỉnh giảm do đơn vị Sở Lao động - Thương binh và Xã hội không còn đủ đối tượng triển khai dự án </t>
  </si>
  <si>
    <t xml:space="preserve">Điều chỉnh giảm do đơn vị Sở Lao động - Thương binh và Xã hội không còn đủ nội dung triển khai dự án </t>
  </si>
  <si>
    <t xml:space="preserve">Điều chỉnh giảm do đơn vị thành phố Sóc Trăng không còn đủ nội dung triển khai dự án </t>
  </si>
  <si>
    <t xml:space="preserve">Điều chỉnh giảm do đơn vị huyện Trần Đề không còn nội dung triển khai dự án </t>
  </si>
  <si>
    <t>(Kèm theo Nghị quyết số          /NQ-HĐND ngày       tháng     năm 2024 của Hội đồng nhân dân tỉnh Sóc Trăng)</t>
  </si>
  <si>
    <t>Nguồn vốn phân bổ sau điều chỉnh</t>
  </si>
  <si>
    <t>Điều chỉnh tăng từ Tiểu dự án 3 của Dự án 4, Tiểu dự án 2 của Dự án 6 và Dự án 7, do các nội dung về giải quyết việc làm, truyền thông về giảm nghèo, nâng cao năng lực và giám sát, đánh giá tại một số đơn vị không còn đủ đối tượng và nội dung để triển khai dự án</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</si>
</sst>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 _₫_-;\-* #,##0\ _₫_-;_-* &quot;-&quot;\ _₫_-;_-@_-"/>
    <numFmt numFmtId="173" formatCode="_-* #,##0.00\ _₫_-;\-* #,##0.00\ _₫_-;_-* &quot;-&quot;??\ _₫_-;_-@_-"/>
    <numFmt numFmtId="174" formatCode="#,##0.000"/>
    <numFmt numFmtId="175" formatCode="_-* #,##0\ _₫_-;\-* #,##0\ _₫_-;_-* &quot;-&quot;??\ _₫_-;_-@_-"/>
    <numFmt numFmtId="176" formatCode="#,##0.0"/>
    <numFmt numFmtId="177" formatCode="0.0"/>
    <numFmt numFmtId="178" formatCode="_-* #,##0.000\ _₫_-;\-* #,##0.000\ _₫_-;_-* &quot;-&quot;??\ _₫_-;_-@_-"/>
    <numFmt numFmtId="179" formatCode="&quot;Yes&quot;;&quot;Yes&quot;;&quot;No&quot;"/>
    <numFmt numFmtId="180" formatCode="&quot;True&quot;;&quot;True&quot;;&quot;False&quot;"/>
    <numFmt numFmtId="181" formatCode="&quot;On&quot;;&quot;On&quot;;&quot;Off&quot;"/>
    <numFmt numFmtId="182" formatCode="[$€-2]\ #,##0.00_);[Red]\([$€-2]\ #,##0.00\)"/>
    <numFmt numFmtId="183" formatCode="#,##0.0000"/>
    <numFmt numFmtId="184" formatCode="#,##0.00000"/>
    <numFmt numFmtId="185" formatCode="#,##0.000000"/>
    <numFmt numFmtId="186" formatCode="#,##0.0000000"/>
    <numFmt numFmtId="187" formatCode="0.000"/>
    <numFmt numFmtId="188" formatCode="0.0000"/>
    <numFmt numFmtId="189" formatCode="0.00000"/>
    <numFmt numFmtId="190" formatCode="#,##0.00000000"/>
    <numFmt numFmtId="191" formatCode="#,##0.000000000"/>
    <numFmt numFmtId="192" formatCode="0.000000"/>
    <numFmt numFmtId="193" formatCode="0.0000000"/>
    <numFmt numFmtId="194" formatCode="[$-42A]dd\ mmmm\ yyyy"/>
  </numFmts>
  <fonts count="54">
    <font>
      <sz val="11"/>
      <color theme="1"/>
      <name val="Calibri"/>
      <family val="2"/>
    </font>
    <font>
      <sz val="11"/>
      <color indexed="8"/>
      <name val="Arial"/>
      <family val="2"/>
    </font>
    <font>
      <sz val="10"/>
      <name val="Arial"/>
      <family val="2"/>
    </font>
    <font>
      <sz val="11"/>
      <color indexed="8"/>
      <name val="Calibri"/>
      <family val="2"/>
    </font>
    <font>
      <b/>
      <sz val="12"/>
      <color indexed="8"/>
      <name val="Times New Roman"/>
      <family val="1"/>
    </font>
    <font>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sz val="11"/>
      <color indexed="8"/>
      <name val="Times New Roman"/>
      <family val="1"/>
    </font>
    <font>
      <sz val="13"/>
      <color indexed="8"/>
      <name val="Times New Roman"/>
      <family val="1"/>
    </font>
    <font>
      <b/>
      <sz val="13"/>
      <color indexed="8"/>
      <name val="Times New Roman"/>
      <family val="1"/>
    </font>
    <font>
      <b/>
      <sz val="14"/>
      <color indexed="8"/>
      <name val="Times New Roman"/>
      <family val="1"/>
    </font>
    <font>
      <i/>
      <sz val="11"/>
      <color indexed="8"/>
      <name val="Times New Roman"/>
      <family val="1"/>
    </font>
    <font>
      <i/>
      <sz val="14"/>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1"/>
      <color theme="1"/>
      <name val="Times New Roman"/>
      <family val="1"/>
    </font>
    <font>
      <sz val="12"/>
      <color theme="1"/>
      <name val="Times New Roman"/>
      <family val="1"/>
    </font>
    <font>
      <sz val="13"/>
      <color theme="1"/>
      <name val="Times New Roman"/>
      <family val="1"/>
    </font>
    <font>
      <b/>
      <sz val="12"/>
      <color rgb="FF000000"/>
      <name val="Times New Roman"/>
      <family val="1"/>
    </font>
    <font>
      <sz val="12"/>
      <color rgb="FF000000"/>
      <name val="Times New Roman"/>
      <family val="1"/>
    </font>
    <font>
      <b/>
      <sz val="12"/>
      <color theme="1"/>
      <name val="Times New Roman"/>
      <family val="1"/>
    </font>
    <font>
      <b/>
      <sz val="13"/>
      <color theme="1"/>
      <name val="Times New Roman"/>
      <family val="1"/>
    </font>
    <font>
      <b/>
      <sz val="14"/>
      <color theme="1"/>
      <name val="Times New Roman"/>
      <family val="1"/>
    </font>
    <font>
      <i/>
      <sz val="11"/>
      <color theme="1"/>
      <name val="Times New Roman"/>
      <family val="1"/>
    </font>
    <font>
      <i/>
      <sz val="14"/>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173" fontId="0" fillId="0" borderId="0" applyFont="0" applyFill="0" applyBorder="0" applyAlignment="0" applyProtection="0"/>
    <xf numFmtId="172" fontId="0" fillId="0" borderId="0" applyFont="0" applyFill="0" applyBorder="0" applyAlignment="0" applyProtection="0"/>
    <xf numFmtId="17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28" borderId="2"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0" borderId="0">
      <alignment/>
      <protection/>
    </xf>
    <xf numFmtId="0" fontId="2"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5">
    <xf numFmtId="0" fontId="0" fillId="0" borderId="0" xfId="0" applyFont="1" applyAlignment="1">
      <alignment/>
    </xf>
    <xf numFmtId="0" fontId="44" fillId="0" borderId="0" xfId="56" applyFont="1" applyFill="1" applyAlignment="1">
      <alignment vertical="center" wrapText="1"/>
      <protection/>
    </xf>
    <xf numFmtId="3" fontId="44" fillId="0" borderId="0" xfId="56" applyNumberFormat="1" applyFont="1" applyFill="1" applyAlignment="1">
      <alignment horizontal="right" vertical="center"/>
      <protection/>
    </xf>
    <xf numFmtId="0" fontId="44" fillId="0" borderId="0" xfId="56" applyFont="1" applyAlignment="1">
      <alignment vertical="center"/>
      <protection/>
    </xf>
    <xf numFmtId="0" fontId="44" fillId="0" borderId="0" xfId="56" applyFont="1" applyFill="1" applyAlignment="1">
      <alignment horizontal="center" vertical="center"/>
      <protection/>
    </xf>
    <xf numFmtId="0" fontId="45" fillId="0" borderId="10" xfId="0" applyFont="1" applyBorder="1" applyAlignment="1">
      <alignment horizontal="center" vertical="center" wrapText="1"/>
    </xf>
    <xf numFmtId="0" fontId="46" fillId="0" borderId="10" xfId="0" applyFont="1" applyBorder="1" applyAlignment="1">
      <alignment horizontal="center" vertical="center" wrapText="1"/>
    </xf>
    <xf numFmtId="0" fontId="47" fillId="0" borderId="10" xfId="0" applyFont="1" applyBorder="1" applyAlignment="1">
      <alignment horizontal="center" vertical="center" wrapText="1"/>
    </xf>
    <xf numFmtId="0" fontId="47" fillId="0" borderId="10" xfId="0" applyFont="1" applyBorder="1" applyAlignment="1">
      <alignment horizontal="justify" vertical="center" wrapText="1"/>
    </xf>
    <xf numFmtId="0" fontId="48" fillId="0" borderId="10" xfId="0" applyFont="1" applyBorder="1" applyAlignment="1">
      <alignment horizontal="center" vertical="center" wrapText="1"/>
    </xf>
    <xf numFmtId="0" fontId="48" fillId="0" borderId="10" xfId="0" applyFont="1" applyBorder="1" applyAlignment="1">
      <alignment horizontal="justify" vertical="center" wrapText="1"/>
    </xf>
    <xf numFmtId="0" fontId="45" fillId="0" borderId="10" xfId="0" applyFont="1" applyBorder="1" applyAlignment="1">
      <alignment horizontal="justify" vertical="center" wrapText="1"/>
    </xf>
    <xf numFmtId="4" fontId="48" fillId="0" borderId="10" xfId="0" applyNumberFormat="1" applyFont="1" applyBorder="1" applyAlignment="1">
      <alignment horizontal="right" vertical="center" wrapText="1"/>
    </xf>
    <xf numFmtId="0" fontId="45" fillId="0" borderId="10" xfId="0" applyFont="1" applyFill="1" applyBorder="1" applyAlignment="1">
      <alignment horizontal="justify" vertical="center" wrapText="1"/>
    </xf>
    <xf numFmtId="0" fontId="48" fillId="0" borderId="10" xfId="0" applyFont="1" applyFill="1" applyBorder="1" applyAlignment="1">
      <alignment horizontal="justify" vertical="center" wrapText="1"/>
    </xf>
    <xf numFmtId="4" fontId="47" fillId="0" borderId="10" xfId="0" applyNumberFormat="1" applyFont="1" applyBorder="1" applyAlignment="1">
      <alignment horizontal="right" vertical="center" wrapText="1"/>
    </xf>
    <xf numFmtId="4" fontId="47" fillId="0" borderId="11" xfId="0" applyNumberFormat="1" applyFont="1" applyBorder="1" applyAlignment="1">
      <alignment horizontal="right" vertical="center" wrapText="1"/>
    </xf>
    <xf numFmtId="4" fontId="49" fillId="0" borderId="11" xfId="0" applyNumberFormat="1" applyFont="1" applyBorder="1" applyAlignment="1">
      <alignment horizontal="right" vertical="center" wrapText="1"/>
    </xf>
    <xf numFmtId="4" fontId="50" fillId="0" borderId="11" xfId="0" applyNumberFormat="1" applyFont="1" applyBorder="1" applyAlignment="1">
      <alignment horizontal="right" vertical="center" wrapText="1"/>
    </xf>
    <xf numFmtId="4" fontId="46" fillId="0" borderId="11" xfId="0" applyNumberFormat="1" applyFont="1" applyBorder="1" applyAlignment="1">
      <alignment horizontal="right" vertical="center" wrapText="1"/>
    </xf>
    <xf numFmtId="4" fontId="47" fillId="0" borderId="11" xfId="0" applyNumberFormat="1" applyFont="1" applyBorder="1" applyAlignment="1">
      <alignment vertical="center" wrapText="1"/>
    </xf>
    <xf numFmtId="4" fontId="45" fillId="0" borderId="11" xfId="0" applyNumberFormat="1" applyFont="1" applyBorder="1" applyAlignment="1">
      <alignment horizontal="right" vertical="center" wrapText="1"/>
    </xf>
    <xf numFmtId="4" fontId="50" fillId="0" borderId="11" xfId="0" applyNumberFormat="1" applyFont="1" applyBorder="1" applyAlignment="1">
      <alignment vertical="center" wrapText="1"/>
    </xf>
    <xf numFmtId="4" fontId="46" fillId="0" borderId="11" xfId="0" applyNumberFormat="1" applyFont="1" applyBorder="1" applyAlignment="1">
      <alignment vertical="center" wrapText="1"/>
    </xf>
    <xf numFmtId="0" fontId="44" fillId="0" borderId="0" xfId="56" applyFont="1" applyAlignment="1">
      <alignment horizontal="left" vertical="center"/>
      <protection/>
    </xf>
    <xf numFmtId="0" fontId="49" fillId="0" borderId="10" xfId="0" applyFont="1" applyBorder="1" applyAlignment="1">
      <alignment horizontal="center" vertical="center" wrapText="1"/>
    </xf>
    <xf numFmtId="0" fontId="49" fillId="0" borderId="11" xfId="0" applyFont="1" applyBorder="1" applyAlignment="1">
      <alignment horizontal="center" vertical="center" wrapText="1"/>
    </xf>
    <xf numFmtId="0" fontId="44" fillId="0" borderId="10" xfId="56" applyFont="1" applyBorder="1" applyAlignment="1">
      <alignment horizontal="justify" vertical="center"/>
      <protection/>
    </xf>
    <xf numFmtId="0" fontId="44" fillId="0" borderId="10" xfId="56" applyFont="1" applyBorder="1" applyAlignment="1">
      <alignment horizontal="justify" vertical="center" wrapText="1"/>
      <protection/>
    </xf>
    <xf numFmtId="3" fontId="44" fillId="0" borderId="10" xfId="56" applyNumberFormat="1" applyFont="1" applyBorder="1" applyAlignment="1">
      <alignment horizontal="justify" vertical="center" wrapText="1"/>
      <protection/>
    </xf>
    <xf numFmtId="0" fontId="44" fillId="0" borderId="0" xfId="56" applyFont="1" applyAlignment="1">
      <alignment horizontal="justify" vertical="center"/>
      <protection/>
    </xf>
    <xf numFmtId="0" fontId="5" fillId="0" borderId="0" xfId="56" applyFont="1" applyFill="1" applyAlignment="1">
      <alignment horizontal="left" vertical="center" wrapText="1"/>
      <protection/>
    </xf>
    <xf numFmtId="0" fontId="45" fillId="0" borderId="0" xfId="56" applyFont="1" applyFill="1" applyAlignment="1">
      <alignment horizontal="left" vertical="center" wrapText="1"/>
      <protection/>
    </xf>
    <xf numFmtId="0" fontId="50" fillId="0" borderId="11" xfId="56" applyFont="1" applyFill="1" applyBorder="1" applyAlignment="1">
      <alignment horizontal="center" vertical="center" wrapText="1"/>
      <protection/>
    </xf>
    <xf numFmtId="0" fontId="50" fillId="0" borderId="12" xfId="56" applyFont="1" applyFill="1" applyBorder="1" applyAlignment="1">
      <alignment horizontal="center" vertical="center" wrapText="1"/>
      <protection/>
    </xf>
    <xf numFmtId="0" fontId="50" fillId="0" borderId="13" xfId="0" applyFont="1" applyBorder="1" applyAlignment="1">
      <alignment horizontal="center" vertical="center" wrapText="1"/>
    </xf>
    <xf numFmtId="0" fontId="50" fillId="0" borderId="14" xfId="0" applyFont="1" applyBorder="1" applyAlignment="1">
      <alignment horizontal="center" vertical="center" wrapText="1"/>
    </xf>
    <xf numFmtId="0" fontId="51" fillId="0" borderId="0" xfId="56" applyFont="1" applyFill="1" applyAlignment="1">
      <alignment horizontal="center" vertical="center"/>
      <protection/>
    </xf>
    <xf numFmtId="3" fontId="52" fillId="0" borderId="15" xfId="56" applyNumberFormat="1" applyFont="1" applyFill="1" applyBorder="1" applyAlignment="1">
      <alignment horizontal="right" vertical="center"/>
      <protection/>
    </xf>
    <xf numFmtId="0" fontId="50" fillId="0" borderId="10" xfId="56" applyFont="1" applyFill="1" applyBorder="1" applyAlignment="1">
      <alignment horizontal="center" vertical="center" wrapText="1"/>
      <protection/>
    </xf>
    <xf numFmtId="3" fontId="44" fillId="0" borderId="13" xfId="56" applyNumberFormat="1" applyFont="1" applyBorder="1" applyAlignment="1">
      <alignment horizontal="justify" vertical="center" wrapText="1"/>
      <protection/>
    </xf>
    <xf numFmtId="3" fontId="44" fillId="0" borderId="14" xfId="56" applyNumberFormat="1" applyFont="1" applyBorder="1" applyAlignment="1">
      <alignment horizontal="justify" vertical="center" wrapText="1"/>
      <protection/>
    </xf>
    <xf numFmtId="3" fontId="44" fillId="0" borderId="16" xfId="56" applyNumberFormat="1" applyFont="1" applyBorder="1" applyAlignment="1">
      <alignment horizontal="justify" vertical="center" wrapText="1"/>
      <protection/>
    </xf>
    <xf numFmtId="0" fontId="51" fillId="0" borderId="0" xfId="56" applyFont="1" applyFill="1" applyAlignment="1">
      <alignment horizontal="center" vertical="center" wrapText="1"/>
      <protection/>
    </xf>
    <xf numFmtId="0" fontId="53" fillId="0" borderId="0" xfId="56" applyFont="1" applyFill="1" applyAlignment="1" applyProtection="1">
      <alignment horizontal="center" vertical="center"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urrency" xfId="44"/>
    <cellStyle name="Currency [0]" xfId="45"/>
    <cellStyle name="Check Cel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2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495300</xdr:colOff>
      <xdr:row>4</xdr:row>
      <xdr:rowOff>38100</xdr:rowOff>
    </xdr:from>
    <xdr:to>
      <xdr:col>5</xdr:col>
      <xdr:colOff>152400</xdr:colOff>
      <xdr:row>4</xdr:row>
      <xdr:rowOff>38100</xdr:rowOff>
    </xdr:to>
    <xdr:sp>
      <xdr:nvSpPr>
        <xdr:cNvPr id="1" name="Straight Connector 2"/>
        <xdr:cNvSpPr>
          <a:spLocks/>
        </xdr:cNvSpPr>
      </xdr:nvSpPr>
      <xdr:spPr>
        <a:xfrm>
          <a:off x="3552825" y="1238250"/>
          <a:ext cx="22288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40"/>
  <sheetViews>
    <sheetView tabSelected="1" zoomScale="80" zoomScaleNormal="80" zoomScalePageLayoutView="0" workbookViewId="0" topLeftCell="A1">
      <selection activeCell="H6" sqref="H6:H7"/>
    </sheetView>
  </sheetViews>
  <sheetFormatPr defaultColWidth="9.140625" defaultRowHeight="15"/>
  <cols>
    <col min="1" max="1" width="6.28125" style="4" customWidth="1"/>
    <col min="2" max="2" width="39.57421875" style="1" customWidth="1"/>
    <col min="3" max="3" width="13.7109375" style="1" customWidth="1"/>
    <col min="4" max="4" width="13.00390625" style="1" customWidth="1"/>
    <col min="5" max="5" width="11.8515625" style="1" customWidth="1"/>
    <col min="6" max="6" width="13.140625" style="1" customWidth="1"/>
    <col min="7" max="7" width="11.421875" style="2" customWidth="1"/>
    <col min="8" max="8" width="30.8515625" style="30" customWidth="1"/>
    <col min="9" max="90" width="9.140625" style="3" customWidth="1"/>
    <col min="91" max="91" width="7.57421875" style="3" bestFit="1" customWidth="1"/>
    <col min="92" max="92" width="59.57421875" style="3" customWidth="1"/>
    <col min="93" max="93" width="8.57421875" style="3" bestFit="1" customWidth="1"/>
    <col min="94" max="94" width="9.57421875" style="3" customWidth="1"/>
    <col min="95" max="95" width="9.421875" style="3" customWidth="1"/>
    <col min="96" max="96" width="21.00390625" style="3" customWidth="1"/>
    <col min="97" max="97" width="7.140625" style="3" customWidth="1"/>
    <col min="98" max="16384" width="9.140625" style="3" customWidth="1"/>
  </cols>
  <sheetData>
    <row r="1" spans="1:8" ht="23.25" customHeight="1">
      <c r="A1" s="37" t="s">
        <v>79</v>
      </c>
      <c r="B1" s="37"/>
      <c r="C1" s="37"/>
      <c r="D1" s="37"/>
      <c r="E1" s="37"/>
      <c r="F1" s="37"/>
      <c r="G1" s="37"/>
      <c r="H1" s="37"/>
    </row>
    <row r="2" spans="1:8" ht="47.25" customHeight="1">
      <c r="A2" s="43" t="s">
        <v>93</v>
      </c>
      <c r="B2" s="43"/>
      <c r="C2" s="43"/>
      <c r="D2" s="43"/>
      <c r="E2" s="43"/>
      <c r="F2" s="43"/>
      <c r="G2" s="43"/>
      <c r="H2" s="43"/>
    </row>
    <row r="3" spans="1:8" ht="22.5" customHeight="1" hidden="1">
      <c r="A3" s="37"/>
      <c r="B3" s="37"/>
      <c r="C3" s="37"/>
      <c r="D3" s="37"/>
      <c r="E3" s="37"/>
      <c r="F3" s="37"/>
      <c r="G3" s="37"/>
      <c r="H3" s="37"/>
    </row>
    <row r="4" spans="1:8" ht="24" customHeight="1">
      <c r="A4" s="44" t="s">
        <v>104</v>
      </c>
      <c r="B4" s="44"/>
      <c r="C4" s="44"/>
      <c r="D4" s="44"/>
      <c r="E4" s="44"/>
      <c r="F4" s="44"/>
      <c r="G4" s="44"/>
      <c r="H4" s="44"/>
    </row>
    <row r="5" spans="6:8" ht="20.25" customHeight="1">
      <c r="F5" s="38" t="s">
        <v>77</v>
      </c>
      <c r="G5" s="38"/>
      <c r="H5" s="38"/>
    </row>
    <row r="6" spans="1:8" ht="98.25" customHeight="1">
      <c r="A6" s="35" t="s">
        <v>90</v>
      </c>
      <c r="B6" s="35" t="s">
        <v>0</v>
      </c>
      <c r="C6" s="33" t="s">
        <v>92</v>
      </c>
      <c r="D6" s="34"/>
      <c r="E6" s="39" t="s">
        <v>96</v>
      </c>
      <c r="F6" s="33" t="s">
        <v>105</v>
      </c>
      <c r="G6" s="34"/>
      <c r="H6" s="35" t="s">
        <v>91</v>
      </c>
    </row>
    <row r="7" spans="1:8" ht="56.25" customHeight="1">
      <c r="A7" s="36"/>
      <c r="B7" s="36"/>
      <c r="C7" s="25" t="s">
        <v>94</v>
      </c>
      <c r="D7" s="26" t="s">
        <v>95</v>
      </c>
      <c r="E7" s="39"/>
      <c r="F7" s="25" t="s">
        <v>94</v>
      </c>
      <c r="G7" s="26" t="s">
        <v>95</v>
      </c>
      <c r="H7" s="36"/>
    </row>
    <row r="8" spans="1:8" ht="16.5">
      <c r="A8" s="6"/>
      <c r="B8" s="7" t="s">
        <v>1</v>
      </c>
      <c r="C8" s="15">
        <f>C9+C12+C24+C51+C80+C107</f>
        <v>74665</v>
      </c>
      <c r="D8" s="15">
        <f>D9+D12+D24+D51+D80+D107</f>
        <v>826</v>
      </c>
      <c r="E8" s="15">
        <f>F8-C8</f>
        <v>0</v>
      </c>
      <c r="F8" s="15">
        <f>F9+F12+F24+F51+F80+F107</f>
        <v>74665</v>
      </c>
      <c r="G8" s="16">
        <f>G9+G12+G24+G51+G80+G107</f>
        <v>826</v>
      </c>
      <c r="H8" s="27"/>
    </row>
    <row r="9" spans="1:8" ht="70.5" customHeight="1">
      <c r="A9" s="7" t="s">
        <v>2</v>
      </c>
      <c r="B9" s="8" t="s">
        <v>69</v>
      </c>
      <c r="C9" s="15">
        <v>750</v>
      </c>
      <c r="D9" s="15">
        <v>0</v>
      </c>
      <c r="E9" s="15">
        <f aca="true" t="shared" si="0" ref="E9:E72">F9-C9</f>
        <v>0</v>
      </c>
      <c r="F9" s="15">
        <v>750</v>
      </c>
      <c r="G9" s="17">
        <v>0</v>
      </c>
      <c r="H9" s="28"/>
    </row>
    <row r="10" spans="1:8" ht="65.25" customHeight="1">
      <c r="A10" s="7">
        <v>1</v>
      </c>
      <c r="B10" s="8" t="s">
        <v>16</v>
      </c>
      <c r="C10" s="15">
        <v>750</v>
      </c>
      <c r="D10" s="15"/>
      <c r="E10" s="15">
        <f t="shared" si="0"/>
        <v>0</v>
      </c>
      <c r="F10" s="15">
        <v>750</v>
      </c>
      <c r="G10" s="18"/>
      <c r="H10" s="28"/>
    </row>
    <row r="11" spans="1:8" ht="87.75" customHeight="1">
      <c r="A11" s="9" t="s">
        <v>98</v>
      </c>
      <c r="B11" s="10" t="s">
        <v>78</v>
      </c>
      <c r="C11" s="12">
        <v>750</v>
      </c>
      <c r="D11" s="12"/>
      <c r="E11" s="12">
        <f t="shared" si="0"/>
        <v>0</v>
      </c>
      <c r="F11" s="12">
        <v>750</v>
      </c>
      <c r="G11" s="19"/>
      <c r="H11" s="28"/>
    </row>
    <row r="12" spans="1:8" ht="36" customHeight="1">
      <c r="A12" s="7" t="s">
        <v>12</v>
      </c>
      <c r="B12" s="8" t="s">
        <v>17</v>
      </c>
      <c r="C12" s="15">
        <f>SUM(C13:C23)</f>
        <v>27195</v>
      </c>
      <c r="D12" s="15"/>
      <c r="E12" s="15">
        <f t="shared" si="0"/>
        <v>1612.4199999999983</v>
      </c>
      <c r="F12" s="15">
        <f>SUM(F13:F23)</f>
        <v>28807.42</v>
      </c>
      <c r="G12" s="20">
        <f>SUM(G13:G23)</f>
        <v>0</v>
      </c>
      <c r="H12" s="29"/>
    </row>
    <row r="13" spans="1:8" ht="45">
      <c r="A13" s="9">
        <v>1</v>
      </c>
      <c r="B13" s="13" t="s">
        <v>18</v>
      </c>
      <c r="C13" s="12">
        <v>1973</v>
      </c>
      <c r="D13" s="12"/>
      <c r="E13" s="12">
        <f t="shared" si="0"/>
        <v>-973</v>
      </c>
      <c r="F13" s="12">
        <v>1000</v>
      </c>
      <c r="G13" s="19"/>
      <c r="H13" s="29" t="s">
        <v>99</v>
      </c>
    </row>
    <row r="14" spans="1:8" ht="16.5">
      <c r="A14" s="9">
        <v>2</v>
      </c>
      <c r="B14" s="13" t="s">
        <v>4</v>
      </c>
      <c r="C14" s="12">
        <v>3157</v>
      </c>
      <c r="D14" s="12"/>
      <c r="E14" s="12">
        <f t="shared" si="0"/>
        <v>0</v>
      </c>
      <c r="F14" s="12">
        <v>3157</v>
      </c>
      <c r="G14" s="19"/>
      <c r="H14" s="29"/>
    </row>
    <row r="15" spans="1:8" ht="86.25" customHeight="1">
      <c r="A15" s="9">
        <v>3</v>
      </c>
      <c r="B15" s="13" t="s">
        <v>14</v>
      </c>
      <c r="C15" s="12">
        <v>2351</v>
      </c>
      <c r="D15" s="12"/>
      <c r="E15" s="12">
        <f t="shared" si="0"/>
        <v>1030</v>
      </c>
      <c r="F15" s="12">
        <f>2351+1030</f>
        <v>3381</v>
      </c>
      <c r="G15" s="19"/>
      <c r="H15" s="29" t="s">
        <v>80</v>
      </c>
    </row>
    <row r="16" spans="1:8" ht="16.5">
      <c r="A16" s="9">
        <v>4</v>
      </c>
      <c r="B16" s="13" t="s">
        <v>11</v>
      </c>
      <c r="C16" s="12">
        <v>2762</v>
      </c>
      <c r="D16" s="12"/>
      <c r="E16" s="12">
        <f t="shared" si="0"/>
        <v>0</v>
      </c>
      <c r="F16" s="12">
        <v>2762</v>
      </c>
      <c r="G16" s="19"/>
      <c r="H16" s="29"/>
    </row>
    <row r="17" spans="1:8" ht="16.5">
      <c r="A17" s="9">
        <v>5</v>
      </c>
      <c r="B17" s="13" t="s">
        <v>5</v>
      </c>
      <c r="C17" s="12">
        <v>2170</v>
      </c>
      <c r="D17" s="12"/>
      <c r="E17" s="12">
        <f t="shared" si="0"/>
        <v>0</v>
      </c>
      <c r="F17" s="12">
        <v>2170</v>
      </c>
      <c r="G17" s="19"/>
      <c r="H17" s="29"/>
    </row>
    <row r="18" spans="1:8" ht="90">
      <c r="A18" s="9">
        <v>6</v>
      </c>
      <c r="B18" s="13" t="s">
        <v>6</v>
      </c>
      <c r="C18" s="12">
        <v>2533</v>
      </c>
      <c r="D18" s="12"/>
      <c r="E18" s="12">
        <f t="shared" si="0"/>
        <v>767.4200000000001</v>
      </c>
      <c r="F18" s="12">
        <v>3300.42</v>
      </c>
      <c r="G18" s="19"/>
      <c r="H18" s="29" t="s">
        <v>81</v>
      </c>
    </row>
    <row r="19" spans="1:8" ht="16.5">
      <c r="A19" s="9">
        <v>7</v>
      </c>
      <c r="B19" s="11" t="s">
        <v>15</v>
      </c>
      <c r="C19" s="12">
        <v>1809</v>
      </c>
      <c r="D19" s="12"/>
      <c r="E19" s="12">
        <f t="shared" si="0"/>
        <v>0</v>
      </c>
      <c r="F19" s="12">
        <v>1809</v>
      </c>
      <c r="G19" s="19"/>
      <c r="H19" s="29"/>
    </row>
    <row r="20" spans="1:8" ht="16.5">
      <c r="A20" s="9">
        <v>8</v>
      </c>
      <c r="B20" s="11" t="s">
        <v>7</v>
      </c>
      <c r="C20" s="12">
        <v>3683</v>
      </c>
      <c r="D20" s="12"/>
      <c r="E20" s="12">
        <f t="shared" si="0"/>
        <v>0</v>
      </c>
      <c r="F20" s="12">
        <v>3683</v>
      </c>
      <c r="G20" s="19"/>
      <c r="H20" s="29"/>
    </row>
    <row r="21" spans="1:8" ht="60">
      <c r="A21" s="9">
        <v>9</v>
      </c>
      <c r="B21" s="11" t="s">
        <v>8</v>
      </c>
      <c r="C21" s="12">
        <v>1628</v>
      </c>
      <c r="D21" s="12"/>
      <c r="E21" s="12">
        <f t="shared" si="0"/>
        <v>788</v>
      </c>
      <c r="F21" s="12">
        <f>1628+788</f>
        <v>2416</v>
      </c>
      <c r="G21" s="19"/>
      <c r="H21" s="29" t="s">
        <v>82</v>
      </c>
    </row>
    <row r="22" spans="1:8" ht="16.5">
      <c r="A22" s="9">
        <v>10</v>
      </c>
      <c r="B22" s="11" t="s">
        <v>19</v>
      </c>
      <c r="C22" s="12">
        <v>2762</v>
      </c>
      <c r="D22" s="12"/>
      <c r="E22" s="12">
        <f t="shared" si="0"/>
        <v>0</v>
      </c>
      <c r="F22" s="12">
        <v>2762</v>
      </c>
      <c r="G22" s="19"/>
      <c r="H22" s="29"/>
    </row>
    <row r="23" spans="1:8" ht="16.5">
      <c r="A23" s="9">
        <v>11</v>
      </c>
      <c r="B23" s="11" t="s">
        <v>9</v>
      </c>
      <c r="C23" s="12">
        <v>2367</v>
      </c>
      <c r="D23" s="12"/>
      <c r="E23" s="12">
        <f t="shared" si="0"/>
        <v>0</v>
      </c>
      <c r="F23" s="12">
        <v>2367</v>
      </c>
      <c r="G23" s="19"/>
      <c r="H23" s="29"/>
    </row>
    <row r="24" spans="1:8" ht="38.25" customHeight="1">
      <c r="A24" s="7" t="s">
        <v>28</v>
      </c>
      <c r="B24" s="8" t="s">
        <v>20</v>
      </c>
      <c r="C24" s="15">
        <f>C25+C38</f>
        <v>15057</v>
      </c>
      <c r="D24" s="15">
        <f>D25+D38</f>
        <v>62</v>
      </c>
      <c r="E24" s="15">
        <f t="shared" si="0"/>
        <v>6612</v>
      </c>
      <c r="F24" s="15">
        <f>F25+F38</f>
        <v>21669</v>
      </c>
      <c r="G24" s="16">
        <f>G25+G38</f>
        <v>62</v>
      </c>
      <c r="H24" s="28"/>
    </row>
    <row r="25" spans="1:8" ht="37.5" customHeight="1">
      <c r="A25" s="7">
        <v>1</v>
      </c>
      <c r="B25" s="8" t="s">
        <v>70</v>
      </c>
      <c r="C25" s="15">
        <f>SUM(C26:C37)</f>
        <v>11242</v>
      </c>
      <c r="D25" s="15">
        <f>SUM(D26:D37)</f>
        <v>23</v>
      </c>
      <c r="E25" s="15">
        <f t="shared" si="0"/>
        <v>6612</v>
      </c>
      <c r="F25" s="15">
        <f>SUM(F26:F37)</f>
        <v>17854</v>
      </c>
      <c r="G25" s="20">
        <f>SUM(G26:G37)</f>
        <v>23</v>
      </c>
      <c r="H25" s="28"/>
    </row>
    <row r="26" spans="1:8" ht="21.75" customHeight="1">
      <c r="A26" s="9" t="s">
        <v>27</v>
      </c>
      <c r="B26" s="10" t="s">
        <v>13</v>
      </c>
      <c r="C26" s="12">
        <v>225</v>
      </c>
      <c r="D26" s="12">
        <v>23</v>
      </c>
      <c r="E26" s="12">
        <f t="shared" si="0"/>
        <v>0</v>
      </c>
      <c r="F26" s="12">
        <v>225</v>
      </c>
      <c r="G26" s="21">
        <v>23</v>
      </c>
      <c r="H26" s="28"/>
    </row>
    <row r="27" spans="1:8" ht="45">
      <c r="A27" s="9" t="s">
        <v>30</v>
      </c>
      <c r="B27" s="10" t="s">
        <v>18</v>
      </c>
      <c r="C27" s="12">
        <v>799</v>
      </c>
      <c r="D27" s="12"/>
      <c r="E27" s="12">
        <f t="shared" si="0"/>
        <v>-499</v>
      </c>
      <c r="F27" s="12">
        <v>300</v>
      </c>
      <c r="G27" s="19"/>
      <c r="H27" s="29" t="s">
        <v>99</v>
      </c>
    </row>
    <row r="28" spans="1:8" ht="22.5" customHeight="1">
      <c r="A28" s="9" t="s">
        <v>31</v>
      </c>
      <c r="B28" s="10" t="s">
        <v>4</v>
      </c>
      <c r="C28" s="12">
        <v>1279</v>
      </c>
      <c r="D28" s="12"/>
      <c r="E28" s="12">
        <f t="shared" si="0"/>
        <v>699</v>
      </c>
      <c r="F28" s="12">
        <f>1279+608+91</f>
        <v>1978</v>
      </c>
      <c r="G28" s="19"/>
      <c r="H28" s="40" t="s">
        <v>106</v>
      </c>
    </row>
    <row r="29" spans="1:8" ht="16.5">
      <c r="A29" s="9" t="s">
        <v>32</v>
      </c>
      <c r="B29" s="10" t="s">
        <v>14</v>
      </c>
      <c r="C29" s="12">
        <v>953</v>
      </c>
      <c r="D29" s="12"/>
      <c r="E29" s="12">
        <f t="shared" si="0"/>
        <v>699</v>
      </c>
      <c r="F29" s="12">
        <f>953+608+91</f>
        <v>1652</v>
      </c>
      <c r="G29" s="19"/>
      <c r="H29" s="41"/>
    </row>
    <row r="30" spans="1:8" ht="16.5">
      <c r="A30" s="9" t="s">
        <v>33</v>
      </c>
      <c r="B30" s="10" t="s">
        <v>11</v>
      </c>
      <c r="C30" s="12">
        <v>1119</v>
      </c>
      <c r="D30" s="12"/>
      <c r="E30" s="12">
        <f t="shared" si="0"/>
        <v>699</v>
      </c>
      <c r="F30" s="12">
        <f>1119+608+91</f>
        <v>1818</v>
      </c>
      <c r="G30" s="19"/>
      <c r="H30" s="41"/>
    </row>
    <row r="31" spans="1:8" ht="16.5">
      <c r="A31" s="9" t="s">
        <v>34</v>
      </c>
      <c r="B31" s="10" t="s">
        <v>5</v>
      </c>
      <c r="C31" s="12">
        <v>879</v>
      </c>
      <c r="D31" s="12"/>
      <c r="E31" s="12">
        <f t="shared" si="0"/>
        <v>699</v>
      </c>
      <c r="F31" s="12">
        <f>879+608+91</f>
        <v>1578</v>
      </c>
      <c r="G31" s="19"/>
      <c r="H31" s="41"/>
    </row>
    <row r="32" spans="1:8" ht="16.5">
      <c r="A32" s="9" t="s">
        <v>35</v>
      </c>
      <c r="B32" s="10" t="s">
        <v>6</v>
      </c>
      <c r="C32" s="12">
        <v>1025</v>
      </c>
      <c r="D32" s="12"/>
      <c r="E32" s="12">
        <f t="shared" si="0"/>
        <v>699</v>
      </c>
      <c r="F32" s="12">
        <f>1025+608+91</f>
        <v>1724</v>
      </c>
      <c r="G32" s="19"/>
      <c r="H32" s="41"/>
    </row>
    <row r="33" spans="1:8" ht="16.5">
      <c r="A33" s="9" t="s">
        <v>36</v>
      </c>
      <c r="B33" s="10" t="s">
        <v>15</v>
      </c>
      <c r="C33" s="12">
        <v>733</v>
      </c>
      <c r="D33" s="12"/>
      <c r="E33" s="12">
        <f t="shared" si="0"/>
        <v>699</v>
      </c>
      <c r="F33" s="12">
        <f>733+608+91</f>
        <v>1432</v>
      </c>
      <c r="G33" s="19"/>
      <c r="H33" s="41"/>
    </row>
    <row r="34" spans="1:8" ht="16.5">
      <c r="A34" s="9" t="s">
        <v>37</v>
      </c>
      <c r="B34" s="10" t="s">
        <v>7</v>
      </c>
      <c r="C34" s="12">
        <v>1492</v>
      </c>
      <c r="D34" s="12"/>
      <c r="E34" s="12">
        <f t="shared" si="0"/>
        <v>699</v>
      </c>
      <c r="F34" s="12">
        <f>1492+608+91</f>
        <v>2191</v>
      </c>
      <c r="G34" s="19"/>
      <c r="H34" s="41"/>
    </row>
    <row r="35" spans="1:8" ht="16.5">
      <c r="A35" s="9" t="s">
        <v>38</v>
      </c>
      <c r="B35" s="10" t="s">
        <v>8</v>
      </c>
      <c r="C35" s="12">
        <v>660</v>
      </c>
      <c r="D35" s="12"/>
      <c r="E35" s="12">
        <f t="shared" si="0"/>
        <v>705</v>
      </c>
      <c r="F35" s="12">
        <f>660+614+91</f>
        <v>1365</v>
      </c>
      <c r="G35" s="19"/>
      <c r="H35" s="41"/>
    </row>
    <row r="36" spans="1:8" ht="16.5">
      <c r="A36" s="9" t="s">
        <v>39</v>
      </c>
      <c r="B36" s="10" t="s">
        <v>19</v>
      </c>
      <c r="C36" s="12">
        <v>1119</v>
      </c>
      <c r="D36" s="12"/>
      <c r="E36" s="12">
        <f t="shared" si="0"/>
        <v>699</v>
      </c>
      <c r="F36" s="12">
        <f>1119+608+91</f>
        <v>1818</v>
      </c>
      <c r="G36" s="19"/>
      <c r="H36" s="41"/>
    </row>
    <row r="37" spans="1:8" ht="16.5">
      <c r="A37" s="9" t="s">
        <v>56</v>
      </c>
      <c r="B37" s="10" t="s">
        <v>9</v>
      </c>
      <c r="C37" s="12">
        <v>959</v>
      </c>
      <c r="D37" s="12"/>
      <c r="E37" s="12">
        <f t="shared" si="0"/>
        <v>814</v>
      </c>
      <c r="F37" s="12">
        <f>1074+608+91</f>
        <v>1773</v>
      </c>
      <c r="G37" s="19"/>
      <c r="H37" s="42"/>
    </row>
    <row r="38" spans="1:8" ht="23.25" customHeight="1">
      <c r="A38" s="7">
        <v>2</v>
      </c>
      <c r="B38" s="8" t="s">
        <v>71</v>
      </c>
      <c r="C38" s="15">
        <f>SUM(C39:C50)</f>
        <v>3815</v>
      </c>
      <c r="D38" s="15">
        <f>SUM(D39:D50)</f>
        <v>39</v>
      </c>
      <c r="E38" s="15">
        <f t="shared" si="0"/>
        <v>0</v>
      </c>
      <c r="F38" s="15">
        <f>SUM(F39:F50)</f>
        <v>3815</v>
      </c>
      <c r="G38" s="22">
        <f>SUM(G39:G50)</f>
        <v>39</v>
      </c>
      <c r="H38" s="28"/>
    </row>
    <row r="39" spans="1:8" ht="15.75">
      <c r="A39" s="9" t="s">
        <v>27</v>
      </c>
      <c r="B39" s="10" t="s">
        <v>72</v>
      </c>
      <c r="C39" s="12">
        <v>382</v>
      </c>
      <c r="D39" s="12">
        <v>39</v>
      </c>
      <c r="E39" s="12">
        <f t="shared" si="0"/>
        <v>0</v>
      </c>
      <c r="F39" s="12">
        <v>382</v>
      </c>
      <c r="G39" s="21">
        <v>39</v>
      </c>
      <c r="H39" s="28"/>
    </row>
    <row r="40" spans="1:8" ht="16.5">
      <c r="A40" s="9" t="s">
        <v>30</v>
      </c>
      <c r="B40" s="10" t="s">
        <v>18</v>
      </c>
      <c r="C40" s="12">
        <v>296</v>
      </c>
      <c r="D40" s="12"/>
      <c r="E40" s="12">
        <f t="shared" si="0"/>
        <v>0</v>
      </c>
      <c r="F40" s="12">
        <v>296</v>
      </c>
      <c r="G40" s="19"/>
      <c r="H40" s="28"/>
    </row>
    <row r="41" spans="1:8" ht="16.5">
      <c r="A41" s="9" t="s">
        <v>31</v>
      </c>
      <c r="B41" s="10" t="s">
        <v>4</v>
      </c>
      <c r="C41" s="12">
        <v>296</v>
      </c>
      <c r="D41" s="12"/>
      <c r="E41" s="12">
        <f t="shared" si="0"/>
        <v>0</v>
      </c>
      <c r="F41" s="12">
        <v>296</v>
      </c>
      <c r="G41" s="19"/>
      <c r="H41" s="28"/>
    </row>
    <row r="42" spans="1:8" ht="16.5">
      <c r="A42" s="9" t="s">
        <v>32</v>
      </c>
      <c r="B42" s="10" t="s">
        <v>14</v>
      </c>
      <c r="C42" s="12">
        <v>295</v>
      </c>
      <c r="D42" s="12"/>
      <c r="E42" s="12">
        <f t="shared" si="0"/>
        <v>0</v>
      </c>
      <c r="F42" s="12">
        <v>295</v>
      </c>
      <c r="G42" s="19"/>
      <c r="H42" s="28"/>
    </row>
    <row r="43" spans="1:8" ht="16.5">
      <c r="A43" s="9" t="s">
        <v>33</v>
      </c>
      <c r="B43" s="10" t="s">
        <v>11</v>
      </c>
      <c r="C43" s="12">
        <v>322</v>
      </c>
      <c r="D43" s="12"/>
      <c r="E43" s="12">
        <f t="shared" si="0"/>
        <v>0</v>
      </c>
      <c r="F43" s="12">
        <v>322</v>
      </c>
      <c r="G43" s="19"/>
      <c r="H43" s="28"/>
    </row>
    <row r="44" spans="1:8" ht="16.5">
      <c r="A44" s="9" t="s">
        <v>34</v>
      </c>
      <c r="B44" s="10" t="s">
        <v>5</v>
      </c>
      <c r="C44" s="12">
        <v>321</v>
      </c>
      <c r="D44" s="12"/>
      <c r="E44" s="12">
        <f t="shared" si="0"/>
        <v>0</v>
      </c>
      <c r="F44" s="12">
        <v>321</v>
      </c>
      <c r="G44" s="19"/>
      <c r="H44" s="28"/>
    </row>
    <row r="45" spans="1:8" ht="16.5">
      <c r="A45" s="9" t="s">
        <v>35</v>
      </c>
      <c r="B45" s="10" t="s">
        <v>6</v>
      </c>
      <c r="C45" s="12">
        <v>295</v>
      </c>
      <c r="D45" s="12"/>
      <c r="E45" s="12">
        <f t="shared" si="0"/>
        <v>0</v>
      </c>
      <c r="F45" s="12">
        <v>295</v>
      </c>
      <c r="G45" s="19"/>
      <c r="H45" s="28"/>
    </row>
    <row r="46" spans="1:8" ht="16.5">
      <c r="A46" s="9" t="s">
        <v>36</v>
      </c>
      <c r="B46" s="10" t="s">
        <v>15</v>
      </c>
      <c r="C46" s="12">
        <v>295</v>
      </c>
      <c r="D46" s="12"/>
      <c r="E46" s="12">
        <f t="shared" si="0"/>
        <v>0</v>
      </c>
      <c r="F46" s="12">
        <v>295</v>
      </c>
      <c r="G46" s="19"/>
      <c r="H46" s="28"/>
    </row>
    <row r="47" spans="1:8" ht="16.5">
      <c r="A47" s="9" t="s">
        <v>37</v>
      </c>
      <c r="B47" s="10" t="s">
        <v>7</v>
      </c>
      <c r="C47" s="12">
        <v>375</v>
      </c>
      <c r="D47" s="12"/>
      <c r="E47" s="12">
        <f t="shared" si="0"/>
        <v>0</v>
      </c>
      <c r="F47" s="12">
        <v>375</v>
      </c>
      <c r="G47" s="19"/>
      <c r="H47" s="28"/>
    </row>
    <row r="48" spans="1:8" ht="16.5">
      <c r="A48" s="9" t="s">
        <v>38</v>
      </c>
      <c r="B48" s="10" t="s">
        <v>8</v>
      </c>
      <c r="C48" s="12">
        <v>295</v>
      </c>
      <c r="D48" s="12"/>
      <c r="E48" s="12">
        <f t="shared" si="0"/>
        <v>0</v>
      </c>
      <c r="F48" s="12">
        <v>295</v>
      </c>
      <c r="G48" s="19"/>
      <c r="H48" s="28"/>
    </row>
    <row r="49" spans="1:8" ht="16.5">
      <c r="A49" s="9" t="s">
        <v>39</v>
      </c>
      <c r="B49" s="10" t="s">
        <v>19</v>
      </c>
      <c r="C49" s="12">
        <v>322</v>
      </c>
      <c r="D49" s="12"/>
      <c r="E49" s="12">
        <f t="shared" si="0"/>
        <v>0</v>
      </c>
      <c r="F49" s="12">
        <v>322</v>
      </c>
      <c r="G49" s="19"/>
      <c r="H49" s="28"/>
    </row>
    <row r="50" spans="1:8" ht="16.5">
      <c r="A50" s="9" t="s">
        <v>56</v>
      </c>
      <c r="B50" s="10" t="s">
        <v>9</v>
      </c>
      <c r="C50" s="12">
        <v>321</v>
      </c>
      <c r="D50" s="12"/>
      <c r="E50" s="12">
        <f t="shared" si="0"/>
        <v>0</v>
      </c>
      <c r="F50" s="12">
        <v>321</v>
      </c>
      <c r="G50" s="19"/>
      <c r="H50" s="28"/>
    </row>
    <row r="51" spans="1:8" ht="36.75" customHeight="1">
      <c r="A51" s="7" t="s">
        <v>29</v>
      </c>
      <c r="B51" s="8" t="s">
        <v>21</v>
      </c>
      <c r="C51" s="15">
        <f>C52+C64+C67</f>
        <v>19978</v>
      </c>
      <c r="D51" s="15">
        <f>D52+D64+D67</f>
        <v>489</v>
      </c>
      <c r="E51" s="15">
        <f t="shared" si="0"/>
        <v>-6685</v>
      </c>
      <c r="F51" s="15">
        <f>F52+F64+F67</f>
        <v>13293</v>
      </c>
      <c r="G51" s="16">
        <f>G52+G64+G67</f>
        <v>489</v>
      </c>
      <c r="H51" s="28"/>
    </row>
    <row r="52" spans="1:8" ht="37.5" customHeight="1">
      <c r="A52" s="7">
        <v>1</v>
      </c>
      <c r="B52" s="8" t="s">
        <v>24</v>
      </c>
      <c r="C52" s="15">
        <f>SUM(C53:C63)</f>
        <v>10085</v>
      </c>
      <c r="D52" s="15">
        <f>SUM(D53:D63)</f>
        <v>0</v>
      </c>
      <c r="E52" s="15">
        <f t="shared" si="0"/>
        <v>-2731</v>
      </c>
      <c r="F52" s="15">
        <f>SUM(F53:F63)</f>
        <v>7354</v>
      </c>
      <c r="G52" s="23">
        <f>SUM(G53:G63)</f>
        <v>0</v>
      </c>
      <c r="H52" s="28"/>
    </row>
    <row r="53" spans="1:8" ht="45">
      <c r="A53" s="9" t="s">
        <v>27</v>
      </c>
      <c r="B53" s="10" t="s">
        <v>18</v>
      </c>
      <c r="C53" s="12">
        <v>838</v>
      </c>
      <c r="D53" s="12"/>
      <c r="E53" s="12">
        <f t="shared" si="0"/>
        <v>-538</v>
      </c>
      <c r="F53" s="12">
        <v>300</v>
      </c>
      <c r="G53" s="19"/>
      <c r="H53" s="28" t="s">
        <v>99</v>
      </c>
    </row>
    <row r="54" spans="1:8" ht="16.5">
      <c r="A54" s="9" t="s">
        <v>30</v>
      </c>
      <c r="B54" s="10" t="s">
        <v>4</v>
      </c>
      <c r="C54" s="12">
        <v>1016</v>
      </c>
      <c r="D54" s="12"/>
      <c r="E54" s="12">
        <f t="shared" si="0"/>
        <v>0</v>
      </c>
      <c r="F54" s="12">
        <v>1016</v>
      </c>
      <c r="G54" s="19"/>
      <c r="H54" s="28"/>
    </row>
    <row r="55" spans="1:8" ht="45">
      <c r="A55" s="9" t="s">
        <v>31</v>
      </c>
      <c r="B55" s="10" t="s">
        <v>14</v>
      </c>
      <c r="C55" s="12">
        <v>915</v>
      </c>
      <c r="D55" s="12"/>
      <c r="E55" s="12">
        <f t="shared" si="0"/>
        <v>-915</v>
      </c>
      <c r="F55" s="12">
        <v>0</v>
      </c>
      <c r="G55" s="19"/>
      <c r="H55" s="28" t="s">
        <v>83</v>
      </c>
    </row>
    <row r="56" spans="1:8" ht="20.25" customHeight="1">
      <c r="A56" s="9" t="s">
        <v>32</v>
      </c>
      <c r="B56" s="10" t="s">
        <v>11</v>
      </c>
      <c r="C56" s="12">
        <v>990</v>
      </c>
      <c r="D56" s="12"/>
      <c r="E56" s="12">
        <f t="shared" si="0"/>
        <v>0</v>
      </c>
      <c r="F56" s="12">
        <v>990</v>
      </c>
      <c r="G56" s="19"/>
      <c r="H56" s="28"/>
    </row>
    <row r="57" spans="1:8" ht="18.75" customHeight="1">
      <c r="A57" s="9" t="s">
        <v>33</v>
      </c>
      <c r="B57" s="10" t="s">
        <v>73</v>
      </c>
      <c r="C57" s="12">
        <v>889</v>
      </c>
      <c r="D57" s="12"/>
      <c r="E57" s="12">
        <f t="shared" si="0"/>
        <v>0</v>
      </c>
      <c r="F57" s="12">
        <v>889</v>
      </c>
      <c r="G57" s="19"/>
      <c r="H57" s="28"/>
    </row>
    <row r="58" spans="1:8" ht="45">
      <c r="A58" s="9" t="s">
        <v>34</v>
      </c>
      <c r="B58" s="14" t="s">
        <v>6</v>
      </c>
      <c r="C58" s="12">
        <v>940</v>
      </c>
      <c r="D58" s="12"/>
      <c r="E58" s="12">
        <f t="shared" si="0"/>
        <v>-490</v>
      </c>
      <c r="F58" s="12">
        <v>450</v>
      </c>
      <c r="G58" s="19"/>
      <c r="H58" s="28" t="s">
        <v>84</v>
      </c>
    </row>
    <row r="59" spans="1:8" ht="22.5" customHeight="1">
      <c r="A59" s="9" t="s">
        <v>35</v>
      </c>
      <c r="B59" s="10" t="s">
        <v>15</v>
      </c>
      <c r="C59" s="12">
        <v>813</v>
      </c>
      <c r="D59" s="12"/>
      <c r="E59" s="12">
        <f t="shared" si="0"/>
        <v>0</v>
      </c>
      <c r="F59" s="12">
        <v>813</v>
      </c>
      <c r="G59" s="19"/>
      <c r="H59" s="28"/>
    </row>
    <row r="60" spans="1:8" ht="20.25" customHeight="1">
      <c r="A60" s="9" t="s">
        <v>36</v>
      </c>
      <c r="B60" s="10" t="s">
        <v>7</v>
      </c>
      <c r="C60" s="12">
        <v>1041</v>
      </c>
      <c r="D60" s="12"/>
      <c r="E60" s="12">
        <f t="shared" si="0"/>
        <v>0</v>
      </c>
      <c r="F60" s="12">
        <v>1041</v>
      </c>
      <c r="G60" s="19"/>
      <c r="H60" s="28"/>
    </row>
    <row r="61" spans="1:8" ht="45">
      <c r="A61" s="9" t="s">
        <v>37</v>
      </c>
      <c r="B61" s="10" t="s">
        <v>8</v>
      </c>
      <c r="C61" s="12">
        <v>788</v>
      </c>
      <c r="D61" s="12"/>
      <c r="E61" s="12">
        <f t="shared" si="0"/>
        <v>-788</v>
      </c>
      <c r="F61" s="12">
        <v>0</v>
      </c>
      <c r="G61" s="19"/>
      <c r="H61" s="28" t="s">
        <v>85</v>
      </c>
    </row>
    <row r="62" spans="1:8" ht="16.5">
      <c r="A62" s="9" t="s">
        <v>38</v>
      </c>
      <c r="B62" s="10" t="s">
        <v>19</v>
      </c>
      <c r="C62" s="12">
        <v>940</v>
      </c>
      <c r="D62" s="12"/>
      <c r="E62" s="12">
        <f t="shared" si="0"/>
        <v>0</v>
      </c>
      <c r="F62" s="12">
        <v>940</v>
      </c>
      <c r="G62" s="19"/>
      <c r="H62" s="28"/>
    </row>
    <row r="63" spans="1:8" ht="16.5">
      <c r="A63" s="9" t="s">
        <v>39</v>
      </c>
      <c r="B63" s="10" t="s">
        <v>9</v>
      </c>
      <c r="C63" s="12">
        <v>915</v>
      </c>
      <c r="D63" s="12"/>
      <c r="E63" s="12">
        <f t="shared" si="0"/>
        <v>0</v>
      </c>
      <c r="F63" s="12">
        <v>915</v>
      </c>
      <c r="G63" s="18"/>
      <c r="H63" s="28"/>
    </row>
    <row r="64" spans="1:8" ht="56.25" customHeight="1">
      <c r="A64" s="7">
        <v>2</v>
      </c>
      <c r="B64" s="8" t="s">
        <v>74</v>
      </c>
      <c r="C64" s="15">
        <f>C65+C66</f>
        <v>200</v>
      </c>
      <c r="D64" s="15">
        <f>D65+D66</f>
        <v>4</v>
      </c>
      <c r="E64" s="15">
        <f t="shared" si="0"/>
        <v>0</v>
      </c>
      <c r="F64" s="15">
        <f>F65+F66</f>
        <v>200</v>
      </c>
      <c r="G64" s="22">
        <f>G65+G66</f>
        <v>4</v>
      </c>
      <c r="H64" s="28"/>
    </row>
    <row r="65" spans="1:8" ht="21.75" customHeight="1">
      <c r="A65" s="9" t="s">
        <v>42</v>
      </c>
      <c r="B65" s="10" t="s">
        <v>3</v>
      </c>
      <c r="C65" s="12">
        <v>36</v>
      </c>
      <c r="D65" s="12">
        <v>4</v>
      </c>
      <c r="E65" s="12">
        <f t="shared" si="0"/>
        <v>0</v>
      </c>
      <c r="F65" s="12">
        <v>36</v>
      </c>
      <c r="G65" s="21">
        <v>4</v>
      </c>
      <c r="H65" s="28"/>
    </row>
    <row r="66" spans="1:8" ht="22.5" customHeight="1">
      <c r="A66" s="9" t="s">
        <v>43</v>
      </c>
      <c r="B66" s="10" t="s">
        <v>7</v>
      </c>
      <c r="C66" s="12">
        <v>164</v>
      </c>
      <c r="D66" s="12">
        <v>0</v>
      </c>
      <c r="E66" s="12">
        <f t="shared" si="0"/>
        <v>0</v>
      </c>
      <c r="F66" s="12">
        <v>164</v>
      </c>
      <c r="G66" s="18">
        <v>0</v>
      </c>
      <c r="H66" s="28"/>
    </row>
    <row r="67" spans="1:8" ht="35.25" customHeight="1">
      <c r="A67" s="7">
        <v>3</v>
      </c>
      <c r="B67" s="8" t="s">
        <v>22</v>
      </c>
      <c r="C67" s="15">
        <f>SUM(C68:C79)</f>
        <v>9693</v>
      </c>
      <c r="D67" s="15">
        <f>SUM(D68:D79)</f>
        <v>485</v>
      </c>
      <c r="E67" s="15">
        <f t="shared" si="0"/>
        <v>-3954</v>
      </c>
      <c r="F67" s="15">
        <f>SUM(F68:F79)</f>
        <v>5739</v>
      </c>
      <c r="G67" s="22">
        <f>SUM(G68:G79)</f>
        <v>485</v>
      </c>
      <c r="H67" s="28"/>
    </row>
    <row r="68" spans="1:8" ht="60">
      <c r="A68" s="9" t="s">
        <v>58</v>
      </c>
      <c r="B68" s="10" t="s">
        <v>3</v>
      </c>
      <c r="C68" s="12">
        <v>4847</v>
      </c>
      <c r="D68" s="12">
        <v>485</v>
      </c>
      <c r="E68" s="12">
        <f t="shared" si="0"/>
        <v>-3685</v>
      </c>
      <c r="F68" s="12">
        <f>2072-910</f>
        <v>1162</v>
      </c>
      <c r="G68" s="21">
        <v>485</v>
      </c>
      <c r="H68" s="28" t="s">
        <v>100</v>
      </c>
    </row>
    <row r="69" spans="1:8" ht="45">
      <c r="A69" s="9" t="s">
        <v>59</v>
      </c>
      <c r="B69" s="10" t="s">
        <v>18</v>
      </c>
      <c r="C69" s="12">
        <v>319</v>
      </c>
      <c r="D69" s="12"/>
      <c r="E69" s="12">
        <f t="shared" si="0"/>
        <v>-69</v>
      </c>
      <c r="F69" s="12">
        <v>250</v>
      </c>
      <c r="G69" s="19"/>
      <c r="H69" s="28" t="s">
        <v>99</v>
      </c>
    </row>
    <row r="70" spans="1:8" ht="16.5">
      <c r="A70" s="9" t="s">
        <v>57</v>
      </c>
      <c r="B70" s="10" t="s">
        <v>4</v>
      </c>
      <c r="C70" s="12">
        <v>638</v>
      </c>
      <c r="D70" s="12"/>
      <c r="E70" s="12">
        <f t="shared" si="0"/>
        <v>0</v>
      </c>
      <c r="F70" s="12">
        <v>638</v>
      </c>
      <c r="G70" s="19"/>
      <c r="H70" s="28"/>
    </row>
    <row r="71" spans="1:8" ht="16.5">
      <c r="A71" s="9" t="s">
        <v>60</v>
      </c>
      <c r="B71" s="10" t="s">
        <v>14</v>
      </c>
      <c r="C71" s="12">
        <v>380</v>
      </c>
      <c r="D71" s="12"/>
      <c r="E71" s="12">
        <f t="shared" si="0"/>
        <v>0</v>
      </c>
      <c r="F71" s="12">
        <v>380</v>
      </c>
      <c r="G71" s="19"/>
      <c r="H71" s="28"/>
    </row>
    <row r="72" spans="1:8" ht="16.5">
      <c r="A72" s="9" t="s">
        <v>61</v>
      </c>
      <c r="B72" s="10" t="s">
        <v>11</v>
      </c>
      <c r="C72" s="12">
        <v>410</v>
      </c>
      <c r="D72" s="12"/>
      <c r="E72" s="12">
        <f t="shared" si="0"/>
        <v>0</v>
      </c>
      <c r="F72" s="12">
        <v>410</v>
      </c>
      <c r="G72" s="19"/>
      <c r="H72" s="28"/>
    </row>
    <row r="73" spans="1:8" ht="16.5">
      <c r="A73" s="9" t="s">
        <v>62</v>
      </c>
      <c r="B73" s="10" t="s">
        <v>5</v>
      </c>
      <c r="C73" s="12">
        <v>439</v>
      </c>
      <c r="D73" s="12"/>
      <c r="E73" s="12">
        <f aca="true" t="shared" si="1" ref="E73:E134">F73-C73</f>
        <v>0</v>
      </c>
      <c r="F73" s="12">
        <v>439</v>
      </c>
      <c r="G73" s="19"/>
      <c r="H73" s="28"/>
    </row>
    <row r="74" spans="1:8" ht="16.5">
      <c r="A74" s="9" t="s">
        <v>63</v>
      </c>
      <c r="B74" s="10" t="s">
        <v>6</v>
      </c>
      <c r="C74" s="12">
        <v>447</v>
      </c>
      <c r="D74" s="12"/>
      <c r="E74" s="12">
        <f t="shared" si="1"/>
        <v>0</v>
      </c>
      <c r="F74" s="12">
        <v>447</v>
      </c>
      <c r="G74" s="19"/>
      <c r="H74" s="28"/>
    </row>
    <row r="75" spans="1:8" ht="16.5">
      <c r="A75" s="9" t="s">
        <v>64</v>
      </c>
      <c r="B75" s="10" t="s">
        <v>15</v>
      </c>
      <c r="C75" s="12">
        <v>399</v>
      </c>
      <c r="D75" s="12"/>
      <c r="E75" s="12">
        <f t="shared" si="1"/>
        <v>0</v>
      </c>
      <c r="F75" s="12">
        <v>399</v>
      </c>
      <c r="G75" s="19"/>
      <c r="H75" s="28"/>
    </row>
    <row r="76" spans="1:8" ht="16.5">
      <c r="A76" s="9" t="s">
        <v>65</v>
      </c>
      <c r="B76" s="10" t="s">
        <v>7</v>
      </c>
      <c r="C76" s="12">
        <v>638</v>
      </c>
      <c r="D76" s="12"/>
      <c r="E76" s="12">
        <f t="shared" si="1"/>
        <v>0</v>
      </c>
      <c r="F76" s="12">
        <v>638</v>
      </c>
      <c r="G76" s="19"/>
      <c r="H76" s="28"/>
    </row>
    <row r="77" spans="1:8" ht="45">
      <c r="A77" s="9" t="s">
        <v>66</v>
      </c>
      <c r="B77" s="10" t="s">
        <v>8</v>
      </c>
      <c r="C77" s="12">
        <v>287</v>
      </c>
      <c r="D77" s="12"/>
      <c r="E77" s="12">
        <f t="shared" si="1"/>
        <v>-200</v>
      </c>
      <c r="F77" s="12">
        <v>87</v>
      </c>
      <c r="G77" s="19"/>
      <c r="H77" s="28" t="s">
        <v>85</v>
      </c>
    </row>
    <row r="78" spans="1:8" ht="16.5">
      <c r="A78" s="9" t="s">
        <v>67</v>
      </c>
      <c r="B78" s="10" t="s">
        <v>19</v>
      </c>
      <c r="C78" s="12">
        <v>410</v>
      </c>
      <c r="D78" s="12"/>
      <c r="E78" s="12">
        <f t="shared" si="1"/>
        <v>0</v>
      </c>
      <c r="F78" s="12">
        <v>410</v>
      </c>
      <c r="G78" s="19"/>
      <c r="H78" s="28"/>
    </row>
    <row r="79" spans="1:8" ht="16.5">
      <c r="A79" s="9" t="s">
        <v>68</v>
      </c>
      <c r="B79" s="10" t="s">
        <v>9</v>
      </c>
      <c r="C79" s="12">
        <v>479</v>
      </c>
      <c r="D79" s="12"/>
      <c r="E79" s="12">
        <f t="shared" si="1"/>
        <v>0</v>
      </c>
      <c r="F79" s="12">
        <v>479</v>
      </c>
      <c r="G79" s="18"/>
      <c r="H79" s="28"/>
    </row>
    <row r="80" spans="1:8" ht="38.25" customHeight="1">
      <c r="A80" s="7" t="s">
        <v>40</v>
      </c>
      <c r="B80" s="8" t="s">
        <v>23</v>
      </c>
      <c r="C80" s="15">
        <f>C81+C94</f>
        <v>3836</v>
      </c>
      <c r="D80" s="15">
        <f>D81+D94</f>
        <v>125</v>
      </c>
      <c r="E80" s="15">
        <f t="shared" si="1"/>
        <v>-554</v>
      </c>
      <c r="F80" s="15">
        <f>F81+F94</f>
        <v>3282</v>
      </c>
      <c r="G80" s="16">
        <f>G81+G94</f>
        <v>125</v>
      </c>
      <c r="H80" s="28"/>
    </row>
    <row r="81" spans="1:8" ht="36" customHeight="1">
      <c r="A81" s="7">
        <v>1</v>
      </c>
      <c r="B81" s="8" t="s">
        <v>75</v>
      </c>
      <c r="C81" s="15">
        <f>SUM(C82:C93)</f>
        <v>1894</v>
      </c>
      <c r="D81" s="15">
        <f>SUM(D82:D93)</f>
        <v>57</v>
      </c>
      <c r="E81" s="15">
        <f t="shared" si="1"/>
        <v>-154</v>
      </c>
      <c r="F81" s="15">
        <f>SUM(F82:F93)</f>
        <v>1740</v>
      </c>
      <c r="G81" s="23">
        <f>SUM(G82:G93)</f>
        <v>57</v>
      </c>
      <c r="H81" s="28"/>
    </row>
    <row r="82" spans="1:8" ht="15.75">
      <c r="A82" s="9" t="s">
        <v>27</v>
      </c>
      <c r="B82" s="10" t="s">
        <v>10</v>
      </c>
      <c r="C82" s="12">
        <v>568</v>
      </c>
      <c r="D82" s="12">
        <v>57</v>
      </c>
      <c r="E82" s="12">
        <f t="shared" si="1"/>
        <v>0</v>
      </c>
      <c r="F82" s="12">
        <v>568</v>
      </c>
      <c r="G82" s="21">
        <v>57</v>
      </c>
      <c r="H82" s="28"/>
    </row>
    <row r="83" spans="1:8" ht="16.5">
      <c r="A83" s="9" t="s">
        <v>30</v>
      </c>
      <c r="B83" s="10" t="s">
        <v>18</v>
      </c>
      <c r="C83" s="12">
        <v>96</v>
      </c>
      <c r="D83" s="12"/>
      <c r="E83" s="12">
        <f t="shared" si="1"/>
        <v>0</v>
      </c>
      <c r="F83" s="12">
        <v>96</v>
      </c>
      <c r="G83" s="19"/>
      <c r="H83" s="28"/>
    </row>
    <row r="84" spans="1:8" ht="16.5">
      <c r="A84" s="9" t="s">
        <v>31</v>
      </c>
      <c r="B84" s="10" t="s">
        <v>4</v>
      </c>
      <c r="C84" s="12">
        <v>154</v>
      </c>
      <c r="D84" s="12"/>
      <c r="E84" s="12">
        <f t="shared" si="1"/>
        <v>0</v>
      </c>
      <c r="F84" s="12">
        <v>154</v>
      </c>
      <c r="G84" s="19"/>
      <c r="H84" s="28"/>
    </row>
    <row r="85" spans="1:8" ht="45">
      <c r="A85" s="9" t="s">
        <v>32</v>
      </c>
      <c r="B85" s="10" t="s">
        <v>14</v>
      </c>
      <c r="C85" s="12">
        <v>115</v>
      </c>
      <c r="D85" s="12"/>
      <c r="E85" s="12">
        <f t="shared" si="1"/>
        <v>-115</v>
      </c>
      <c r="F85" s="12">
        <v>0</v>
      </c>
      <c r="G85" s="19"/>
      <c r="H85" s="28" t="s">
        <v>86</v>
      </c>
    </row>
    <row r="86" spans="1:8" ht="16.5">
      <c r="A86" s="9" t="s">
        <v>33</v>
      </c>
      <c r="B86" s="10" t="s">
        <v>11</v>
      </c>
      <c r="C86" s="12">
        <v>135</v>
      </c>
      <c r="D86" s="12"/>
      <c r="E86" s="12">
        <f t="shared" si="1"/>
        <v>0</v>
      </c>
      <c r="F86" s="12">
        <v>135</v>
      </c>
      <c r="G86" s="19"/>
      <c r="H86" s="28"/>
    </row>
    <row r="87" spans="1:8" ht="16.5">
      <c r="A87" s="9" t="s">
        <v>34</v>
      </c>
      <c r="B87" s="10" t="s">
        <v>5</v>
      </c>
      <c r="C87" s="12">
        <v>105</v>
      </c>
      <c r="D87" s="12"/>
      <c r="E87" s="12">
        <f t="shared" si="1"/>
        <v>0</v>
      </c>
      <c r="F87" s="12">
        <v>105</v>
      </c>
      <c r="G87" s="19"/>
      <c r="H87" s="28"/>
    </row>
    <row r="88" spans="1:8" ht="45">
      <c r="A88" s="9" t="s">
        <v>35</v>
      </c>
      <c r="B88" s="10" t="s">
        <v>6</v>
      </c>
      <c r="C88" s="12">
        <v>124</v>
      </c>
      <c r="D88" s="12"/>
      <c r="E88" s="12">
        <f t="shared" si="1"/>
        <v>-124</v>
      </c>
      <c r="F88" s="12">
        <v>0</v>
      </c>
      <c r="G88" s="19"/>
      <c r="H88" s="28" t="s">
        <v>87</v>
      </c>
    </row>
    <row r="89" spans="1:8" ht="16.5">
      <c r="A89" s="9" t="s">
        <v>36</v>
      </c>
      <c r="B89" s="10" t="s">
        <v>15</v>
      </c>
      <c r="C89" s="12">
        <v>88</v>
      </c>
      <c r="D89" s="12"/>
      <c r="E89" s="12">
        <f t="shared" si="1"/>
        <v>0</v>
      </c>
      <c r="F89" s="12">
        <v>88</v>
      </c>
      <c r="G89" s="19"/>
      <c r="H89" s="28"/>
    </row>
    <row r="90" spans="1:8" ht="16.5">
      <c r="A90" s="9" t="s">
        <v>37</v>
      </c>
      <c r="B90" s="10" t="s">
        <v>7</v>
      </c>
      <c r="C90" s="12">
        <v>180</v>
      </c>
      <c r="D90" s="12"/>
      <c r="E90" s="12">
        <f t="shared" si="1"/>
        <v>0</v>
      </c>
      <c r="F90" s="12">
        <v>180</v>
      </c>
      <c r="G90" s="19"/>
      <c r="H90" s="28"/>
    </row>
    <row r="91" spans="1:8" ht="30">
      <c r="A91" s="9" t="s">
        <v>38</v>
      </c>
      <c r="B91" s="10" t="s">
        <v>8</v>
      </c>
      <c r="C91" s="12">
        <v>79</v>
      </c>
      <c r="D91" s="12"/>
      <c r="E91" s="12">
        <f t="shared" si="1"/>
        <v>200</v>
      </c>
      <c r="F91" s="12">
        <v>279</v>
      </c>
      <c r="G91" s="19"/>
      <c r="H91" s="28" t="s">
        <v>89</v>
      </c>
    </row>
    <row r="92" spans="1:8" ht="16.5">
      <c r="A92" s="9" t="s">
        <v>39</v>
      </c>
      <c r="B92" s="10" t="s">
        <v>19</v>
      </c>
      <c r="C92" s="12">
        <v>135</v>
      </c>
      <c r="D92" s="12"/>
      <c r="E92" s="12">
        <f t="shared" si="1"/>
        <v>0</v>
      </c>
      <c r="F92" s="12">
        <v>135</v>
      </c>
      <c r="G92" s="19"/>
      <c r="H92" s="28"/>
    </row>
    <row r="93" spans="1:8" ht="45">
      <c r="A93" s="9" t="s">
        <v>56</v>
      </c>
      <c r="B93" s="10" t="s">
        <v>9</v>
      </c>
      <c r="C93" s="12">
        <v>115</v>
      </c>
      <c r="D93" s="12"/>
      <c r="E93" s="12">
        <f t="shared" si="1"/>
        <v>-115</v>
      </c>
      <c r="F93" s="12">
        <v>0</v>
      </c>
      <c r="G93" s="18"/>
      <c r="H93" s="28" t="s">
        <v>103</v>
      </c>
    </row>
    <row r="94" spans="1:8" ht="39" customHeight="1">
      <c r="A94" s="7">
        <v>2</v>
      </c>
      <c r="B94" s="8" t="s">
        <v>76</v>
      </c>
      <c r="C94" s="15">
        <f>SUM(C95:C106)</f>
        <v>1942</v>
      </c>
      <c r="D94" s="15">
        <f>SUM(D95:D106)</f>
        <v>68</v>
      </c>
      <c r="E94" s="15">
        <f t="shared" si="1"/>
        <v>-400</v>
      </c>
      <c r="F94" s="15">
        <f>SUM(F95:F106)</f>
        <v>1542</v>
      </c>
      <c r="G94" s="22">
        <f>SUM(G95:G106)</f>
        <v>68</v>
      </c>
      <c r="H94" s="28"/>
    </row>
    <row r="95" spans="1:8" ht="60">
      <c r="A95" s="9" t="s">
        <v>42</v>
      </c>
      <c r="B95" s="10" t="s">
        <v>3</v>
      </c>
      <c r="C95" s="15">
        <v>680</v>
      </c>
      <c r="D95" s="15">
        <v>68</v>
      </c>
      <c r="E95" s="12">
        <f t="shared" si="1"/>
        <v>-400</v>
      </c>
      <c r="F95" s="15">
        <v>280</v>
      </c>
      <c r="G95" s="17">
        <v>68</v>
      </c>
      <c r="H95" s="28" t="s">
        <v>101</v>
      </c>
    </row>
    <row r="96" spans="1:8" ht="16.5">
      <c r="A96" s="9" t="s">
        <v>43</v>
      </c>
      <c r="B96" s="10" t="s">
        <v>18</v>
      </c>
      <c r="C96" s="12">
        <v>92</v>
      </c>
      <c r="D96" s="12"/>
      <c r="E96" s="12">
        <f t="shared" si="1"/>
        <v>0</v>
      </c>
      <c r="F96" s="12">
        <v>92</v>
      </c>
      <c r="G96" s="19"/>
      <c r="H96" s="28"/>
    </row>
    <row r="97" spans="1:8" ht="16.5">
      <c r="A97" s="9" t="s">
        <v>45</v>
      </c>
      <c r="B97" s="10" t="s">
        <v>4</v>
      </c>
      <c r="C97" s="12">
        <v>147</v>
      </c>
      <c r="D97" s="12"/>
      <c r="E97" s="12">
        <f t="shared" si="1"/>
        <v>0</v>
      </c>
      <c r="F97" s="12">
        <v>147</v>
      </c>
      <c r="G97" s="19"/>
      <c r="H97" s="28"/>
    </row>
    <row r="98" spans="1:8" ht="16.5">
      <c r="A98" s="9" t="s">
        <v>46</v>
      </c>
      <c r="B98" s="10" t="s">
        <v>14</v>
      </c>
      <c r="C98" s="12">
        <v>109</v>
      </c>
      <c r="D98" s="12"/>
      <c r="E98" s="12">
        <f t="shared" si="1"/>
        <v>0</v>
      </c>
      <c r="F98" s="12">
        <v>109</v>
      </c>
      <c r="G98" s="19"/>
      <c r="H98" s="28"/>
    </row>
    <row r="99" spans="1:8" ht="16.5">
      <c r="A99" s="9" t="s">
        <v>47</v>
      </c>
      <c r="B99" s="10" t="s">
        <v>11</v>
      </c>
      <c r="C99" s="12">
        <v>128</v>
      </c>
      <c r="D99" s="12"/>
      <c r="E99" s="12">
        <f t="shared" si="1"/>
        <v>0</v>
      </c>
      <c r="F99" s="12">
        <v>128</v>
      </c>
      <c r="G99" s="19"/>
      <c r="H99" s="28"/>
    </row>
    <row r="100" spans="1:8" ht="16.5">
      <c r="A100" s="9" t="s">
        <v>48</v>
      </c>
      <c r="B100" s="10" t="s">
        <v>5</v>
      </c>
      <c r="C100" s="12">
        <v>101</v>
      </c>
      <c r="D100" s="12"/>
      <c r="E100" s="12">
        <f t="shared" si="1"/>
        <v>0</v>
      </c>
      <c r="F100" s="12">
        <v>101</v>
      </c>
      <c r="G100" s="19"/>
      <c r="H100" s="28"/>
    </row>
    <row r="101" spans="1:8" ht="16.5">
      <c r="A101" s="9" t="s">
        <v>49</v>
      </c>
      <c r="B101" s="10" t="s">
        <v>6</v>
      </c>
      <c r="C101" s="12">
        <v>118</v>
      </c>
      <c r="D101" s="12"/>
      <c r="E101" s="12">
        <f t="shared" si="1"/>
        <v>0</v>
      </c>
      <c r="F101" s="12">
        <v>118</v>
      </c>
      <c r="G101" s="19"/>
      <c r="H101" s="28"/>
    </row>
    <row r="102" spans="1:8" ht="16.5">
      <c r="A102" s="9" t="s">
        <v>50</v>
      </c>
      <c r="B102" s="10" t="s">
        <v>15</v>
      </c>
      <c r="C102" s="12">
        <v>84</v>
      </c>
      <c r="D102" s="12"/>
      <c r="E102" s="12">
        <f t="shared" si="1"/>
        <v>0</v>
      </c>
      <c r="F102" s="12">
        <v>84</v>
      </c>
      <c r="G102" s="19"/>
      <c r="H102" s="28"/>
    </row>
    <row r="103" spans="1:8" ht="16.5">
      <c r="A103" s="9" t="s">
        <v>51</v>
      </c>
      <c r="B103" s="10" t="s">
        <v>7</v>
      </c>
      <c r="C103" s="12">
        <v>171</v>
      </c>
      <c r="D103" s="12"/>
      <c r="E103" s="12">
        <f t="shared" si="1"/>
        <v>0</v>
      </c>
      <c r="F103" s="12">
        <v>171</v>
      </c>
      <c r="G103" s="19"/>
      <c r="H103" s="28"/>
    </row>
    <row r="104" spans="1:8" ht="16.5">
      <c r="A104" s="9" t="s">
        <v>52</v>
      </c>
      <c r="B104" s="10" t="s">
        <v>8</v>
      </c>
      <c r="C104" s="12">
        <v>75</v>
      </c>
      <c r="D104" s="12"/>
      <c r="E104" s="12">
        <f t="shared" si="1"/>
        <v>0</v>
      </c>
      <c r="F104" s="12">
        <v>75</v>
      </c>
      <c r="G104" s="19"/>
      <c r="H104" s="28"/>
    </row>
    <row r="105" spans="1:8" ht="16.5">
      <c r="A105" s="9" t="s">
        <v>53</v>
      </c>
      <c r="B105" s="10" t="s">
        <v>19</v>
      </c>
      <c r="C105" s="12">
        <v>128</v>
      </c>
      <c r="D105" s="12"/>
      <c r="E105" s="12">
        <f t="shared" si="1"/>
        <v>0</v>
      </c>
      <c r="F105" s="12">
        <v>128</v>
      </c>
      <c r="G105" s="19"/>
      <c r="H105" s="28"/>
    </row>
    <row r="106" spans="1:8" ht="16.5">
      <c r="A106" s="9" t="s">
        <v>54</v>
      </c>
      <c r="B106" s="10" t="s">
        <v>9</v>
      </c>
      <c r="C106" s="12">
        <v>109</v>
      </c>
      <c r="D106" s="12"/>
      <c r="E106" s="12">
        <f t="shared" si="1"/>
        <v>0</v>
      </c>
      <c r="F106" s="12">
        <v>109</v>
      </c>
      <c r="G106" s="18"/>
      <c r="H106" s="28"/>
    </row>
    <row r="107" spans="1:8" ht="36" customHeight="1">
      <c r="A107" s="7" t="s">
        <v>41</v>
      </c>
      <c r="B107" s="8" t="s">
        <v>44</v>
      </c>
      <c r="C107" s="15">
        <f>C108+C121</f>
        <v>7849</v>
      </c>
      <c r="D107" s="15">
        <f>D108+D121</f>
        <v>150</v>
      </c>
      <c r="E107" s="15">
        <f t="shared" si="1"/>
        <v>-985.4200000000001</v>
      </c>
      <c r="F107" s="15">
        <f>F108+F121</f>
        <v>6863.58</v>
      </c>
      <c r="G107" s="16">
        <f>G108+G121</f>
        <v>150</v>
      </c>
      <c r="H107" s="28"/>
    </row>
    <row r="108" spans="1:8" ht="35.25" customHeight="1">
      <c r="A108" s="7">
        <v>1</v>
      </c>
      <c r="B108" s="8" t="s">
        <v>25</v>
      </c>
      <c r="C108" s="15">
        <f>SUM(C109:C120)</f>
        <v>4902</v>
      </c>
      <c r="D108" s="15">
        <f>SUM(D109:D120)</f>
        <v>123</v>
      </c>
      <c r="E108" s="15">
        <f t="shared" si="1"/>
        <v>-542</v>
      </c>
      <c r="F108" s="15">
        <f>SUM(F109:F120)</f>
        <v>4360</v>
      </c>
      <c r="G108" s="22">
        <f>SUM(G109:G120)</f>
        <v>123</v>
      </c>
      <c r="H108" s="28"/>
    </row>
    <row r="109" spans="1:8" ht="60">
      <c r="A109" s="9" t="s">
        <v>27</v>
      </c>
      <c r="B109" s="10" t="s">
        <v>3</v>
      </c>
      <c r="C109" s="12">
        <v>1225</v>
      </c>
      <c r="D109" s="12">
        <v>123</v>
      </c>
      <c r="E109" s="12">
        <f t="shared" si="1"/>
        <v>-425</v>
      </c>
      <c r="F109" s="12">
        <v>800</v>
      </c>
      <c r="G109" s="21">
        <v>123</v>
      </c>
      <c r="H109" s="28" t="s">
        <v>101</v>
      </c>
    </row>
    <row r="110" spans="1:8" ht="45">
      <c r="A110" s="9" t="s">
        <v>30</v>
      </c>
      <c r="B110" s="10" t="s">
        <v>18</v>
      </c>
      <c r="C110" s="12">
        <v>267</v>
      </c>
      <c r="D110" s="12"/>
      <c r="E110" s="12">
        <f t="shared" si="1"/>
        <v>-117</v>
      </c>
      <c r="F110" s="12">
        <v>150</v>
      </c>
      <c r="G110" s="19"/>
      <c r="H110" s="28" t="s">
        <v>102</v>
      </c>
    </row>
    <row r="111" spans="1:8" ht="16.5">
      <c r="A111" s="9" t="s">
        <v>31</v>
      </c>
      <c r="B111" s="10" t="s">
        <v>4</v>
      </c>
      <c r="C111" s="12">
        <v>426</v>
      </c>
      <c r="D111" s="12"/>
      <c r="E111" s="12">
        <f t="shared" si="1"/>
        <v>0</v>
      </c>
      <c r="F111" s="12">
        <v>426</v>
      </c>
      <c r="G111" s="19"/>
      <c r="H111" s="28"/>
    </row>
    <row r="112" spans="1:8" ht="16.5">
      <c r="A112" s="9" t="s">
        <v>32</v>
      </c>
      <c r="B112" s="10" t="s">
        <v>14</v>
      </c>
      <c r="C112" s="12">
        <v>318</v>
      </c>
      <c r="D112" s="12"/>
      <c r="E112" s="12">
        <f t="shared" si="1"/>
        <v>0</v>
      </c>
      <c r="F112" s="12">
        <v>318</v>
      </c>
      <c r="G112" s="19"/>
      <c r="H112" s="28"/>
    </row>
    <row r="113" spans="1:8" ht="16.5">
      <c r="A113" s="9" t="s">
        <v>33</v>
      </c>
      <c r="B113" s="10" t="s">
        <v>11</v>
      </c>
      <c r="C113" s="12">
        <v>374</v>
      </c>
      <c r="D113" s="12"/>
      <c r="E113" s="12">
        <f t="shared" si="1"/>
        <v>0</v>
      </c>
      <c r="F113" s="12">
        <v>374</v>
      </c>
      <c r="G113" s="19"/>
      <c r="H113" s="28"/>
    </row>
    <row r="114" spans="1:8" ht="16.5">
      <c r="A114" s="9" t="s">
        <v>34</v>
      </c>
      <c r="B114" s="10" t="s">
        <v>5</v>
      </c>
      <c r="C114" s="12">
        <v>293</v>
      </c>
      <c r="D114" s="12"/>
      <c r="E114" s="12">
        <f t="shared" si="1"/>
        <v>0</v>
      </c>
      <c r="F114" s="12">
        <v>293</v>
      </c>
      <c r="G114" s="19"/>
      <c r="H114" s="28"/>
    </row>
    <row r="115" spans="1:8" ht="16.5">
      <c r="A115" s="9" t="s">
        <v>35</v>
      </c>
      <c r="B115" s="10" t="s">
        <v>6</v>
      </c>
      <c r="C115" s="12">
        <v>342</v>
      </c>
      <c r="D115" s="12"/>
      <c r="E115" s="12">
        <f t="shared" si="1"/>
        <v>0</v>
      </c>
      <c r="F115" s="12">
        <v>342</v>
      </c>
      <c r="G115" s="19"/>
      <c r="H115" s="28"/>
    </row>
    <row r="116" spans="1:8" ht="16.5">
      <c r="A116" s="9" t="s">
        <v>36</v>
      </c>
      <c r="B116" s="10" t="s">
        <v>15</v>
      </c>
      <c r="C116" s="12">
        <v>245</v>
      </c>
      <c r="D116" s="12"/>
      <c r="E116" s="12">
        <f t="shared" si="1"/>
        <v>0</v>
      </c>
      <c r="F116" s="12">
        <v>245</v>
      </c>
      <c r="G116" s="19"/>
      <c r="H116" s="28"/>
    </row>
    <row r="117" spans="1:8" ht="16.5">
      <c r="A117" s="9" t="s">
        <v>37</v>
      </c>
      <c r="B117" s="10" t="s">
        <v>7</v>
      </c>
      <c r="C117" s="12">
        <v>498</v>
      </c>
      <c r="D117" s="12"/>
      <c r="E117" s="12">
        <f t="shared" si="1"/>
        <v>0</v>
      </c>
      <c r="F117" s="12">
        <v>498</v>
      </c>
      <c r="G117" s="19"/>
      <c r="H117" s="28"/>
    </row>
    <row r="118" spans="1:8" ht="16.5">
      <c r="A118" s="9" t="s">
        <v>38</v>
      </c>
      <c r="B118" s="10" t="s">
        <v>8</v>
      </c>
      <c r="C118" s="12">
        <v>220</v>
      </c>
      <c r="D118" s="12"/>
      <c r="E118" s="12">
        <f t="shared" si="1"/>
        <v>0</v>
      </c>
      <c r="F118" s="12">
        <v>220</v>
      </c>
      <c r="G118" s="19"/>
      <c r="H118" s="28"/>
    </row>
    <row r="119" spans="1:8" ht="16.5">
      <c r="A119" s="9" t="s">
        <v>39</v>
      </c>
      <c r="B119" s="10" t="s">
        <v>19</v>
      </c>
      <c r="C119" s="12">
        <v>374</v>
      </c>
      <c r="D119" s="12"/>
      <c r="E119" s="12">
        <f t="shared" si="1"/>
        <v>0</v>
      </c>
      <c r="F119" s="12">
        <v>374</v>
      </c>
      <c r="G119" s="19"/>
      <c r="H119" s="28"/>
    </row>
    <row r="120" spans="1:8" ht="16.5">
      <c r="A120" s="9" t="s">
        <v>56</v>
      </c>
      <c r="B120" s="10" t="s">
        <v>9</v>
      </c>
      <c r="C120" s="12">
        <v>320</v>
      </c>
      <c r="D120" s="12"/>
      <c r="E120" s="12">
        <f t="shared" si="1"/>
        <v>0</v>
      </c>
      <c r="F120" s="12">
        <v>320</v>
      </c>
      <c r="G120" s="18"/>
      <c r="H120" s="28"/>
    </row>
    <row r="121" spans="1:8" ht="16.5">
      <c r="A121" s="7">
        <v>2</v>
      </c>
      <c r="B121" s="8" t="s">
        <v>26</v>
      </c>
      <c r="C121" s="15">
        <f>SUM(C122:C134)</f>
        <v>2947</v>
      </c>
      <c r="D121" s="15">
        <f>SUM(D122:D134)</f>
        <v>27</v>
      </c>
      <c r="E121" s="15">
        <f t="shared" si="1"/>
        <v>-443.4200000000001</v>
      </c>
      <c r="F121" s="15">
        <f>SUM(F122:F134)</f>
        <v>2503.58</v>
      </c>
      <c r="G121" s="22">
        <f>SUM(G122:G134)</f>
        <v>27</v>
      </c>
      <c r="H121" s="28"/>
    </row>
    <row r="122" spans="1:8" ht="60">
      <c r="A122" s="9" t="s">
        <v>42</v>
      </c>
      <c r="B122" s="10" t="s">
        <v>3</v>
      </c>
      <c r="C122" s="12">
        <v>225</v>
      </c>
      <c r="D122" s="12">
        <v>23</v>
      </c>
      <c r="E122" s="12">
        <f t="shared" si="1"/>
        <v>-165</v>
      </c>
      <c r="F122" s="12">
        <v>60</v>
      </c>
      <c r="G122" s="21">
        <v>23</v>
      </c>
      <c r="H122" s="28" t="s">
        <v>101</v>
      </c>
    </row>
    <row r="123" spans="1:8" ht="15.75">
      <c r="A123" s="5" t="s">
        <v>43</v>
      </c>
      <c r="B123" s="11" t="s">
        <v>13</v>
      </c>
      <c r="C123" s="12">
        <v>40</v>
      </c>
      <c r="D123" s="12">
        <v>4</v>
      </c>
      <c r="E123" s="12">
        <f t="shared" si="1"/>
        <v>0</v>
      </c>
      <c r="F123" s="12">
        <v>40</v>
      </c>
      <c r="G123" s="21">
        <v>4</v>
      </c>
      <c r="H123" s="28"/>
    </row>
    <row r="124" spans="1:8" ht="45">
      <c r="A124" s="9" t="s">
        <v>45</v>
      </c>
      <c r="B124" s="10" t="s">
        <v>18</v>
      </c>
      <c r="C124" s="12">
        <v>195</v>
      </c>
      <c r="D124" s="12"/>
      <c r="E124" s="12">
        <f t="shared" si="1"/>
        <v>-125</v>
      </c>
      <c r="F124" s="12">
        <v>70</v>
      </c>
      <c r="G124" s="19"/>
      <c r="H124" s="28" t="s">
        <v>102</v>
      </c>
    </row>
    <row r="125" spans="1:8" ht="16.5">
      <c r="A125" s="5" t="s">
        <v>46</v>
      </c>
      <c r="B125" s="10" t="s">
        <v>4</v>
      </c>
      <c r="C125" s="12">
        <v>311</v>
      </c>
      <c r="D125" s="12"/>
      <c r="E125" s="12">
        <f t="shared" si="1"/>
        <v>0</v>
      </c>
      <c r="F125" s="12">
        <v>311</v>
      </c>
      <c r="G125" s="19"/>
      <c r="H125" s="28"/>
    </row>
    <row r="126" spans="1:8" ht="16.5">
      <c r="A126" s="9" t="s">
        <v>47</v>
      </c>
      <c r="B126" s="10" t="s">
        <v>14</v>
      </c>
      <c r="C126" s="12">
        <v>232</v>
      </c>
      <c r="D126" s="12"/>
      <c r="E126" s="12">
        <f t="shared" si="1"/>
        <v>0</v>
      </c>
      <c r="F126" s="12">
        <v>232</v>
      </c>
      <c r="G126" s="19"/>
      <c r="H126" s="28"/>
    </row>
    <row r="127" spans="1:8" ht="16.5">
      <c r="A127" s="5" t="s">
        <v>48</v>
      </c>
      <c r="B127" s="10" t="s">
        <v>11</v>
      </c>
      <c r="C127" s="12">
        <v>272</v>
      </c>
      <c r="D127" s="12"/>
      <c r="E127" s="12">
        <f t="shared" si="1"/>
        <v>0</v>
      </c>
      <c r="F127" s="12">
        <v>272</v>
      </c>
      <c r="G127" s="19"/>
      <c r="H127" s="28"/>
    </row>
    <row r="128" spans="1:8" ht="16.5">
      <c r="A128" s="9" t="s">
        <v>49</v>
      </c>
      <c r="B128" s="10" t="s">
        <v>5</v>
      </c>
      <c r="C128" s="12">
        <v>214</v>
      </c>
      <c r="D128" s="12"/>
      <c r="E128" s="12">
        <f t="shared" si="1"/>
        <v>0</v>
      </c>
      <c r="F128" s="12">
        <v>214</v>
      </c>
      <c r="G128" s="19"/>
      <c r="H128" s="28"/>
    </row>
    <row r="129" spans="1:8" ht="45">
      <c r="A129" s="5" t="s">
        <v>50</v>
      </c>
      <c r="B129" s="10" t="s">
        <v>6</v>
      </c>
      <c r="C129" s="12">
        <v>250</v>
      </c>
      <c r="D129" s="12"/>
      <c r="E129" s="12">
        <f t="shared" si="1"/>
        <v>-153.42000000000002</v>
      </c>
      <c r="F129" s="12">
        <v>96.58</v>
      </c>
      <c r="G129" s="19"/>
      <c r="H129" s="28" t="s">
        <v>88</v>
      </c>
    </row>
    <row r="130" spans="1:8" ht="16.5">
      <c r="A130" s="9" t="s">
        <v>51</v>
      </c>
      <c r="B130" s="10" t="s">
        <v>15</v>
      </c>
      <c r="C130" s="12">
        <v>179</v>
      </c>
      <c r="D130" s="12"/>
      <c r="E130" s="12">
        <f t="shared" si="1"/>
        <v>0</v>
      </c>
      <c r="F130" s="12">
        <v>179</v>
      </c>
      <c r="G130" s="19"/>
      <c r="H130" s="28"/>
    </row>
    <row r="131" spans="1:8" ht="16.5">
      <c r="A131" s="5" t="s">
        <v>52</v>
      </c>
      <c r="B131" s="10" t="s">
        <v>7</v>
      </c>
      <c r="C131" s="12">
        <v>363</v>
      </c>
      <c r="D131" s="12"/>
      <c r="E131" s="12">
        <f t="shared" si="1"/>
        <v>0</v>
      </c>
      <c r="F131" s="12">
        <v>363</v>
      </c>
      <c r="G131" s="19"/>
      <c r="H131" s="28"/>
    </row>
    <row r="132" spans="1:8" ht="16.5">
      <c r="A132" s="9" t="s">
        <v>53</v>
      </c>
      <c r="B132" s="10" t="s">
        <v>8</v>
      </c>
      <c r="C132" s="12">
        <v>161</v>
      </c>
      <c r="D132" s="12"/>
      <c r="E132" s="12">
        <f t="shared" si="1"/>
        <v>0</v>
      </c>
      <c r="F132" s="12">
        <v>161</v>
      </c>
      <c r="G132" s="19"/>
      <c r="H132" s="28"/>
    </row>
    <row r="133" spans="1:8" ht="16.5">
      <c r="A133" s="5" t="s">
        <v>54</v>
      </c>
      <c r="B133" s="10" t="s">
        <v>19</v>
      </c>
      <c r="C133" s="12">
        <v>272</v>
      </c>
      <c r="D133" s="12"/>
      <c r="E133" s="12">
        <f t="shared" si="1"/>
        <v>0</v>
      </c>
      <c r="F133" s="12">
        <v>272</v>
      </c>
      <c r="G133" s="19"/>
      <c r="H133" s="28"/>
    </row>
    <row r="134" spans="1:8" ht="16.5">
      <c r="A134" s="9" t="s">
        <v>55</v>
      </c>
      <c r="B134" s="11" t="s">
        <v>9</v>
      </c>
      <c r="C134" s="12">
        <v>233</v>
      </c>
      <c r="D134" s="12"/>
      <c r="E134" s="12">
        <f t="shared" si="1"/>
        <v>0</v>
      </c>
      <c r="F134" s="12">
        <v>233</v>
      </c>
      <c r="G134" s="19"/>
      <c r="H134" s="28"/>
    </row>
    <row r="136" spans="2:7" ht="30" customHeight="1">
      <c r="B136" s="31" t="s">
        <v>97</v>
      </c>
      <c r="C136" s="32"/>
      <c r="D136" s="32"/>
      <c r="E136" s="32"/>
      <c r="F136" s="32"/>
      <c r="G136" s="32"/>
    </row>
    <row r="140" ht="15">
      <c r="I140" s="24"/>
    </row>
  </sheetData>
  <sheetProtection/>
  <mergeCells count="13">
    <mergeCell ref="A2:H2"/>
    <mergeCell ref="A3:H3"/>
    <mergeCell ref="A4:H4"/>
    <mergeCell ref="B136:G136"/>
    <mergeCell ref="C6:D6"/>
    <mergeCell ref="F6:G6"/>
    <mergeCell ref="B6:B7"/>
    <mergeCell ref="A6:A7"/>
    <mergeCell ref="A1:H1"/>
    <mergeCell ref="F5:H5"/>
    <mergeCell ref="H6:H7"/>
    <mergeCell ref="E6:E7"/>
    <mergeCell ref="H28:H37"/>
  </mergeCells>
  <printOptions/>
  <pageMargins left="0.28" right="0.17" top="0.4" bottom="0.41" header="0.17" footer="0.17"/>
  <pageSetup horizontalDpi="600" verticalDpi="600" orientation="landscape" paperSize="9" r:id="rId2"/>
  <headerFooter>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Lê Anh Hùng</dc:creator>
  <cp:keywords/>
  <dc:description/>
  <cp:lastModifiedBy>DELL</cp:lastModifiedBy>
  <cp:lastPrinted>2024-06-19T08:38:04Z</cp:lastPrinted>
  <dcterms:created xsi:type="dcterms:W3CDTF">2017-06-04T02:15:31Z</dcterms:created>
  <dcterms:modified xsi:type="dcterms:W3CDTF">2024-06-19T08:38:09Z</dcterms:modified>
  <cp:category/>
  <cp:version/>
  <cp:contentType/>
  <cp:contentStatus/>
</cp:coreProperties>
</file>